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5600" windowHeight="11016" tabRatio="670"/>
  </bookViews>
  <sheets>
    <sheet name="Cover Page" sheetId="41" r:id="rId1"/>
    <sheet name="preamble to BOQ" sheetId="42" r:id="rId2"/>
    <sheet name="Summary" sheetId="21" r:id="rId3"/>
    <sheet name="BOQ" sheetId="45" r:id="rId4"/>
    <sheet name="TO-1" sheetId="44" r:id="rId5"/>
    <sheet name="Re-bar Slab" sheetId="46" r:id="rId6"/>
    <sheet name="Re-bar Incinerator &amp; Ash Pit" sheetId="47"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dhfsjhfsfjfjfj">'[1]05 Ar &amp; St'!#REF!</definedName>
    <definedName name="_____con25" localSheetId="6">#REF!</definedName>
    <definedName name="_____con25" localSheetId="5">#REF!</definedName>
    <definedName name="_____con25" localSheetId="4">#REF!</definedName>
    <definedName name="_____con25">#REF!</definedName>
    <definedName name="____dim03670" localSheetId="6">#REF!</definedName>
    <definedName name="____dim03670" localSheetId="5">#REF!</definedName>
    <definedName name="____dim03670" localSheetId="4">#REF!</definedName>
    <definedName name="____dim03670">#REF!</definedName>
    <definedName name="____gip1" localSheetId="5">#REF!</definedName>
    <definedName name="____gip1" localSheetId="4">#REF!</definedName>
    <definedName name="____gip1">#REF!</definedName>
    <definedName name="____gip2" localSheetId="5">#REF!</definedName>
    <definedName name="____gip2">#REF!</definedName>
    <definedName name="____hcb20" localSheetId="5">#REF!</definedName>
    <definedName name="____hcb20">#REF!</definedName>
    <definedName name="____snf300250" localSheetId="5">#REF!</definedName>
    <definedName name="____snf300250">#REF!</definedName>
    <definedName name="____tms118" localSheetId="5">#REF!</definedName>
    <definedName name="____tms118">#REF!</definedName>
    <definedName name="____tms136" localSheetId="5">#REF!</definedName>
    <definedName name="____tms136">#REF!</definedName>
    <definedName name="____tms236" localSheetId="5">#REF!</definedName>
    <definedName name="____tms236">#REF!</definedName>
    <definedName name="____tmw065136" localSheetId="5">#REF!</definedName>
    <definedName name="____tmw065136">#REF!</definedName>
    <definedName name="___A122816" localSheetId="5">#REF!</definedName>
    <definedName name="___A122816">#REF!</definedName>
    <definedName name="___con25" localSheetId="5">#REF!</definedName>
    <definedName name="___con25">#REF!</definedName>
    <definedName name="___dim03670" localSheetId="5">#REF!</definedName>
    <definedName name="___dim03670">#REF!</definedName>
    <definedName name="___gip1" localSheetId="5">#REF!</definedName>
    <definedName name="___gip1">#REF!</definedName>
    <definedName name="___gip2" localSheetId="5">#REF!</definedName>
    <definedName name="___gip2">#REF!</definedName>
    <definedName name="___hcb20" localSheetId="5">#REF!</definedName>
    <definedName name="___hcb20">#REF!</definedName>
    <definedName name="___snf300250" localSheetId="5">#REF!</definedName>
    <definedName name="___snf300250">#REF!</definedName>
    <definedName name="___tms118" localSheetId="5">#REF!</definedName>
    <definedName name="___tms118">#REF!</definedName>
    <definedName name="___tms136" localSheetId="5">#REF!</definedName>
    <definedName name="___tms136">#REF!</definedName>
    <definedName name="___tms236" localSheetId="5">#REF!</definedName>
    <definedName name="___tms236">#REF!</definedName>
    <definedName name="___tmw065136" localSheetId="5">#REF!</definedName>
    <definedName name="___tmw065136">#REF!</definedName>
    <definedName name="__A122816" localSheetId="5">#REF!</definedName>
    <definedName name="__A122816">#REF!</definedName>
    <definedName name="__con25" localSheetId="5">#REF!</definedName>
    <definedName name="__con25">#REF!</definedName>
    <definedName name="__dim03670" localSheetId="5">#REF!</definedName>
    <definedName name="__dim03670">#REF!</definedName>
    <definedName name="__flr2">'[2] L -1  sub R-bar for 200Kpa '!$G$1:$G$65536</definedName>
    <definedName name="__gip1" localSheetId="6">#REF!</definedName>
    <definedName name="__gip1" localSheetId="5">#REF!</definedName>
    <definedName name="__gip1" localSheetId="4">#REF!</definedName>
    <definedName name="__gip1">#REF!</definedName>
    <definedName name="__gip2" localSheetId="6">#REF!</definedName>
    <definedName name="__gip2" localSheetId="5">#REF!</definedName>
    <definedName name="__gip2" localSheetId="4">#REF!</definedName>
    <definedName name="__gip2">#REF!</definedName>
    <definedName name="__hcb20" localSheetId="6">#REF!</definedName>
    <definedName name="__hcb20" localSheetId="5">#REF!</definedName>
    <definedName name="__hcb20" localSheetId="4">#REF!</definedName>
    <definedName name="__hcb20">#REF!</definedName>
    <definedName name="__len2">'[2] L -1  sub R-bar for 200Kpa '!$F$1:$F$65536</definedName>
    <definedName name="__mbr2">'[2] L -1  sub R-bar for 200Kpa '!$H$1:$H$65536</definedName>
    <definedName name="__rbr2">'[2] L -1  sub R-bar for 200Kpa '!$I$1:$I$65536</definedName>
    <definedName name="__snf300250" localSheetId="6">#REF!</definedName>
    <definedName name="__snf300250" localSheetId="5">#REF!</definedName>
    <definedName name="__snf300250" localSheetId="4">#REF!</definedName>
    <definedName name="__snf300250">#REF!</definedName>
    <definedName name="__tms118" localSheetId="6">#REF!</definedName>
    <definedName name="__tms118" localSheetId="5">#REF!</definedName>
    <definedName name="__tms118" localSheetId="4">#REF!</definedName>
    <definedName name="__tms118">#REF!</definedName>
    <definedName name="__tms136" localSheetId="6">#REF!</definedName>
    <definedName name="__tms136" localSheetId="5">#REF!</definedName>
    <definedName name="__tms136" localSheetId="4">#REF!</definedName>
    <definedName name="__tms136">#REF!</definedName>
    <definedName name="__tms236" localSheetId="5">#REF!</definedName>
    <definedName name="__tms236">#REF!</definedName>
    <definedName name="__tmw065136" localSheetId="5">#REF!</definedName>
    <definedName name="__tmw065136">#REF!</definedName>
    <definedName name="_A122816" localSheetId="5">#REF!</definedName>
    <definedName name="_A122816">#REF!</definedName>
    <definedName name="_con25" localSheetId="5">#REF!</definedName>
    <definedName name="_con25">#REF!</definedName>
    <definedName name="_dim03670" localSheetId="5">#REF!</definedName>
    <definedName name="_dim03670">#REF!</definedName>
    <definedName name="_Flr1">'[3]RHS and Lattice purline A-2'!$G$1:$G$65536</definedName>
    <definedName name="_flr2">'[4] L -1  sub R-bar for 200Kpa '!$G$1:$G$65536</definedName>
    <definedName name="_gip1" localSheetId="6">#REF!</definedName>
    <definedName name="_gip1" localSheetId="5">#REF!</definedName>
    <definedName name="_gip1" localSheetId="4">#REF!</definedName>
    <definedName name="_gip1">#REF!</definedName>
    <definedName name="_gip2" localSheetId="6">#REF!</definedName>
    <definedName name="_gip2" localSheetId="5">#REF!</definedName>
    <definedName name="_gip2" localSheetId="4">#REF!</definedName>
    <definedName name="_gip2">#REF!</definedName>
    <definedName name="_hcb20" localSheetId="6">#REF!</definedName>
    <definedName name="_hcb20" localSheetId="5">#REF!</definedName>
    <definedName name="_hcb20" localSheetId="4">#REF!</definedName>
    <definedName name="_hcb20">#REF!</definedName>
    <definedName name="_len2">'[4] L -1  sub R-bar for 200Kpa '!$F$1:$F$65536</definedName>
    <definedName name="_MatInverse_In" localSheetId="6">#REF!</definedName>
    <definedName name="_MatInverse_In" localSheetId="5">#REF!</definedName>
    <definedName name="_MatInverse_In" localSheetId="4" hidden="1">#REF!</definedName>
    <definedName name="_MatInverse_In" hidden="1">#REF!</definedName>
    <definedName name="_mbr1">'[3]RHS and Lattice purline A-2'!$H$1:$H$65536</definedName>
    <definedName name="_mbr2">'[4] L -1  sub R-bar for 200Kpa '!$H$1:$H$65536</definedName>
    <definedName name="_Order1" hidden="1">255</definedName>
    <definedName name="_rbr2">'[4] L -1  sub R-bar for 200Kpa '!$I$1:$I$65536</definedName>
    <definedName name="_snf300250" localSheetId="6">#REF!</definedName>
    <definedName name="_snf300250" localSheetId="5">#REF!</definedName>
    <definedName name="_snf300250" localSheetId="4">#REF!</definedName>
    <definedName name="_snf300250">#REF!</definedName>
    <definedName name="_tms118" localSheetId="6">#REF!</definedName>
    <definedName name="_tms118" localSheetId="5">#REF!</definedName>
    <definedName name="_tms118" localSheetId="4">#REF!</definedName>
    <definedName name="_tms118">#REF!</definedName>
    <definedName name="_tms136" localSheetId="6">#REF!</definedName>
    <definedName name="_tms136" localSheetId="5">#REF!</definedName>
    <definedName name="_tms136" localSheetId="4">#REF!</definedName>
    <definedName name="_tms136">#REF!</definedName>
    <definedName name="_tms236" localSheetId="5">#REF!</definedName>
    <definedName name="_tms236">#REF!</definedName>
    <definedName name="_tmw065136" localSheetId="5">#REF!</definedName>
    <definedName name="_tmw065136">#REF!</definedName>
    <definedName name="a" localSheetId="6">#REF!</definedName>
    <definedName name="a" localSheetId="5">#REF!</definedName>
    <definedName name="a" localSheetId="4">#REF!</definedName>
    <definedName name="a">#REF!</definedName>
    <definedName name="aaaa" localSheetId="5">#REF!</definedName>
    <definedName name="aaaa" localSheetId="4">#REF!</definedName>
    <definedName name="aaaa">#REF!</definedName>
    <definedName name="aaaaa" localSheetId="5">#REF!</definedName>
    <definedName name="aaaaa" localSheetId="4">#REF!</definedName>
    <definedName name="aaaaa">#REF!</definedName>
    <definedName name="aaaaaaaa" localSheetId="5">#REF!</definedName>
    <definedName name="aaaaaaaa">#REF!</definedName>
    <definedName name="ABC" localSheetId="5">#REF!</definedName>
    <definedName name="ABC">#REF!</definedName>
    <definedName name="abel" localSheetId="5">#REF!</definedName>
    <definedName name="abel">#REF!</definedName>
    <definedName name="acb10a1p" localSheetId="5">#REF!</definedName>
    <definedName name="acb10a1p">#REF!</definedName>
    <definedName name="acb10a3p" localSheetId="5">#REF!</definedName>
    <definedName name="acb10a3p">#REF!</definedName>
    <definedName name="acb16a1p" localSheetId="5">#REF!</definedName>
    <definedName name="acb16a1p">#REF!</definedName>
    <definedName name="acb16a3p" localSheetId="5">#REF!</definedName>
    <definedName name="acb16a3p">#REF!</definedName>
    <definedName name="acb20a1p" localSheetId="5">#REF!</definedName>
    <definedName name="acb20a1p">#REF!</definedName>
    <definedName name="acb20a3p" localSheetId="5">#REF!</definedName>
    <definedName name="acb20a3p">#REF!</definedName>
    <definedName name="acb25a1p" localSheetId="5">#REF!</definedName>
    <definedName name="acb25a1p">#REF!</definedName>
    <definedName name="acb25a3p" localSheetId="5">#REF!</definedName>
    <definedName name="acb25a3p">#REF!</definedName>
    <definedName name="acb2a1p" localSheetId="5">#REF!</definedName>
    <definedName name="acb2a1p">#REF!</definedName>
    <definedName name="acb32a1p" localSheetId="5">#REF!</definedName>
    <definedName name="acb32a1p">#REF!</definedName>
    <definedName name="acb32a3p" localSheetId="5">#REF!</definedName>
    <definedName name="acb32a3p">#REF!</definedName>
    <definedName name="acb40a1p" localSheetId="5">#REF!</definedName>
    <definedName name="acb40a1p">#REF!</definedName>
    <definedName name="acb40a3p" localSheetId="5">#REF!</definedName>
    <definedName name="acb40a3p">#REF!</definedName>
    <definedName name="acb40a3p2" localSheetId="5">#REF!</definedName>
    <definedName name="acb40a3p2">#REF!</definedName>
    <definedName name="acb50a1p" localSheetId="5">#REF!</definedName>
    <definedName name="acb50a1p">#REF!</definedName>
    <definedName name="acb50a3p" localSheetId="5">#REF!</definedName>
    <definedName name="acb50a3p">#REF!</definedName>
    <definedName name="acb63a1p" localSheetId="5">#REF!</definedName>
    <definedName name="acb63a1p">#REF!</definedName>
    <definedName name="acb63a3p" localSheetId="5">#REF!</definedName>
    <definedName name="acb63a3p">#REF!</definedName>
    <definedName name="acb6a1p" localSheetId="5">#REF!</definedName>
    <definedName name="acb6a1p">#REF!</definedName>
    <definedName name="acb6a3p" localSheetId="5">#REF!</definedName>
    <definedName name="acb6a3p">#REF!</definedName>
    <definedName name="Advance_Repay" localSheetId="5">#REF!</definedName>
    <definedName name="Advance_Repay">#REF!</definedName>
    <definedName name="afdaf" localSheetId="5">#REF!</definedName>
    <definedName name="afdaf">#REF!</definedName>
    <definedName name="airterminal1" localSheetId="5">#REF!</definedName>
    <definedName name="airterminal1">#REF!</definedName>
    <definedName name="analyses" localSheetId="5">#REF!</definedName>
    <definedName name="analyses">#REF!</definedName>
    <definedName name="asdgadg" localSheetId="5">#REF!</definedName>
    <definedName name="asdgadg">#REF!</definedName>
    <definedName name="asfgas" localSheetId="5">#REF!</definedName>
    <definedName name="asfgas">#REF!</definedName>
    <definedName name="b" localSheetId="5">#REF!</definedName>
    <definedName name="b">#REF!</definedName>
    <definedName name="bbbbb" localSheetId="5">#REF!</definedName>
    <definedName name="bbbbb">#REF!</definedName>
    <definedName name="bbbbbbbb" localSheetId="5">#REF!</definedName>
    <definedName name="bbbbbbbb">#REF!</definedName>
    <definedName name="bbbbbbbbbbbbbbbb" localSheetId="5">#REF!</definedName>
    <definedName name="bbbbbbbbbbbbbbbb">#REF!</definedName>
    <definedName name="Beg_Bal" localSheetId="5">#REF!</definedName>
    <definedName name="Beg_Bal">#REF!</definedName>
    <definedName name="bell" localSheetId="5">#REF!</definedName>
    <definedName name="bell">#REF!</definedName>
    <definedName name="bellcallpoint" localSheetId="5">#REF!</definedName>
    <definedName name="bellcallpoint">#REF!</definedName>
    <definedName name="belltransformer" localSheetId="5">#REF!</definedName>
    <definedName name="belltransformer">#REF!</definedName>
    <definedName name="bill" localSheetId="5">#REF!</definedName>
    <definedName name="bill">#REF!</definedName>
    <definedName name="block_range">'[1]A-2 blcok work Res.'!$A$1:$E$65536</definedName>
    <definedName name="Block_Summary" localSheetId="6">#REF!</definedName>
    <definedName name="Block_Summary" localSheetId="5">#REF!</definedName>
    <definedName name="Block_Summary" localSheetId="4">#REF!</definedName>
    <definedName name="Block_Summary">#REF!</definedName>
    <definedName name="Block_total">'[5]Ar &amp; St'!$M$46</definedName>
    <definedName name="Block_Work">'[1]05 Ar &amp; St'!#REF!</definedName>
    <definedName name="Block_work_range">'[6]E-1 Block Work Residence'!$A$1:$F$65536</definedName>
    <definedName name="Block_work_total">'[1]05 Ar &amp; St'!$M$49</definedName>
    <definedName name="boq" localSheetId="6">#REF!</definedName>
    <definedName name="boq" localSheetId="5">#REF!</definedName>
    <definedName name="boq" localSheetId="4">#REF!</definedName>
    <definedName name="boq">#REF!</definedName>
    <definedName name="buzzer" localSheetId="6">#REF!</definedName>
    <definedName name="buzzer" localSheetId="5">#REF!</definedName>
    <definedName name="buzzer" localSheetId="4">#REF!</definedName>
    <definedName name="buzzer">#REF!</definedName>
    <definedName name="bvvhjh" localSheetId="6">#REF!</definedName>
    <definedName name="bvvhjh" localSheetId="5">#REF!</definedName>
    <definedName name="bvvhjh" localSheetId="4">#REF!</definedName>
    <definedName name="bvvhjh">#REF!</definedName>
    <definedName name="CABLE">[7]price!$G$51</definedName>
    <definedName name="cable2x1.5" localSheetId="6">#REF!</definedName>
    <definedName name="cable2x1.5" localSheetId="5">#REF!</definedName>
    <definedName name="cable2x1.5" localSheetId="4">#REF!</definedName>
    <definedName name="cable2x1.5">#REF!</definedName>
    <definedName name="cable2x10" localSheetId="6">#REF!</definedName>
    <definedName name="cable2x10" localSheetId="5">#REF!</definedName>
    <definedName name="cable2x10" localSheetId="4">#REF!</definedName>
    <definedName name="cable2x10">#REF!</definedName>
    <definedName name="cable2x16" localSheetId="6">#REF!</definedName>
    <definedName name="cable2x16" localSheetId="5">#REF!</definedName>
    <definedName name="cable2x16" localSheetId="4">#REF!</definedName>
    <definedName name="cable2x16">#REF!</definedName>
    <definedName name="cable2x2.5" localSheetId="5">#REF!</definedName>
    <definedName name="cable2x2.5">#REF!</definedName>
    <definedName name="cable2x4" localSheetId="5">#REF!</definedName>
    <definedName name="cable2x4">#REF!</definedName>
    <definedName name="cable2x6" localSheetId="5">#REF!</definedName>
    <definedName name="cable2x6">#REF!</definedName>
    <definedName name="cable3x1.5" localSheetId="5">#REF!</definedName>
    <definedName name="cable3x1.5">#REF!</definedName>
    <definedName name="cable3x10" localSheetId="5">#REF!</definedName>
    <definedName name="cable3x10">#REF!</definedName>
    <definedName name="cable3x12070" localSheetId="5">#REF!</definedName>
    <definedName name="cable3x12070">#REF!</definedName>
    <definedName name="cable3x15070" localSheetId="5">#REF!</definedName>
    <definedName name="cable3x15070">#REF!</definedName>
    <definedName name="cable3x16" localSheetId="5">#REF!</definedName>
    <definedName name="cable3x16">#REF!</definedName>
    <definedName name="cable3x18595" localSheetId="5">#REF!</definedName>
    <definedName name="cable3x18595">#REF!</definedName>
    <definedName name="cable3x2.5" localSheetId="5">#REF!</definedName>
    <definedName name="cable3x2.5">#REF!</definedName>
    <definedName name="cable3x240120" localSheetId="5">#REF!</definedName>
    <definedName name="cable3x240120">#REF!</definedName>
    <definedName name="cable3x2516" localSheetId="5">#REF!</definedName>
    <definedName name="cable3x2516">#REF!</definedName>
    <definedName name="cable3x300150" localSheetId="5">#REF!</definedName>
    <definedName name="cable3x300150">#REF!</definedName>
    <definedName name="cable3x3516" localSheetId="5">#REF!</definedName>
    <definedName name="cable3x3516">#REF!</definedName>
    <definedName name="cable3x4" localSheetId="5">#REF!</definedName>
    <definedName name="cable3x4">#REF!</definedName>
    <definedName name="cable3x5025" localSheetId="5">#REF!</definedName>
    <definedName name="cable3x5025">#REF!</definedName>
    <definedName name="cable3x6" localSheetId="5">#REF!</definedName>
    <definedName name="cable3x6">#REF!</definedName>
    <definedName name="cable3x7035" localSheetId="5">#REF!</definedName>
    <definedName name="cable3x7035">#REF!</definedName>
    <definedName name="cable3x9550" localSheetId="5">#REF!</definedName>
    <definedName name="cable3x9550">#REF!</definedName>
    <definedName name="cable4x1.5" localSheetId="5">#REF!</definedName>
    <definedName name="cable4x1.5">#REF!</definedName>
    <definedName name="cable4x10" localSheetId="5">#REF!</definedName>
    <definedName name="cable4x10">#REF!</definedName>
    <definedName name="cable4x16" localSheetId="5">#REF!</definedName>
    <definedName name="cable4x16">#REF!</definedName>
    <definedName name="cable4x2.5" localSheetId="5">#REF!</definedName>
    <definedName name="cable4x2.5">#REF!</definedName>
    <definedName name="cable4x4" localSheetId="5">#REF!</definedName>
    <definedName name="cable4x4">#REF!</definedName>
    <definedName name="cable4x6" localSheetId="5">#REF!</definedName>
    <definedName name="cable4x6">#REF!</definedName>
    <definedName name="cabletray200x100" localSheetId="5">#REF!</definedName>
    <definedName name="cabletray200x100">#REF!</definedName>
    <definedName name="cabletray400x100" localSheetId="5">#REF!</definedName>
    <definedName name="cabletray400x100">#REF!</definedName>
    <definedName name="cabletray500x110" localSheetId="5">#REF!</definedName>
    <definedName name="cabletray500x110">#REF!</definedName>
    <definedName name="cabletray500x75" localSheetId="5">#REF!</definedName>
    <definedName name="cabletray500x75">#REF!</definedName>
    <definedName name="callpanel12no" localSheetId="5">#REF!</definedName>
    <definedName name="callpanel12no">#REF!</definedName>
    <definedName name="callpanel16no" localSheetId="5">#REF!</definedName>
    <definedName name="callpanel16no">#REF!</definedName>
    <definedName name="callpanel24no" localSheetId="5">#REF!</definedName>
    <definedName name="callpanel24no">#REF!</definedName>
    <definedName name="callpanel8no" localSheetId="5">#REF!</definedName>
    <definedName name="callpanel8no">#REF!</definedName>
    <definedName name="ccc" localSheetId="5">#REF!</definedName>
    <definedName name="ccc">#REF!</definedName>
    <definedName name="ceiling" localSheetId="5">#REF!</definedName>
    <definedName name="ceiling">#REF!</definedName>
    <definedName name="ceilingglobe" localSheetId="5">#REF!</definedName>
    <definedName name="ceilingglobe">#REF!</definedName>
    <definedName name="cemic" localSheetId="5">#REF!</definedName>
    <definedName name="cemic">#REF!</definedName>
    <definedName name="cisheet" localSheetId="5">#REF!</definedName>
    <definedName name="cisheet">#REF!</definedName>
    <definedName name="Column_Info" localSheetId="5">#REF!</definedName>
    <definedName name="Column_Info">#REF!</definedName>
    <definedName name="Concrete_total">'[8] Ar &amp; St'!$M$39</definedName>
    <definedName name="conductor10" localSheetId="6">#REF!</definedName>
    <definedName name="conductor10" localSheetId="5">#REF!</definedName>
    <definedName name="conductor10" localSheetId="4">#REF!</definedName>
    <definedName name="conductor10">#REF!</definedName>
    <definedName name="conductor16" localSheetId="6">#REF!</definedName>
    <definedName name="conductor16" localSheetId="5">#REF!</definedName>
    <definedName name="conductor16" localSheetId="4">#REF!</definedName>
    <definedName name="conductor16">#REF!</definedName>
    <definedName name="conductor25" localSheetId="6">#REF!</definedName>
    <definedName name="conductor25" localSheetId="5">#REF!</definedName>
    <definedName name="conductor25" localSheetId="4">#REF!</definedName>
    <definedName name="conductor25">#REF!</definedName>
    <definedName name="conductor35" localSheetId="5">#REF!</definedName>
    <definedName name="conductor35">#REF!</definedName>
    <definedName name="conductor4" localSheetId="5">#REF!</definedName>
    <definedName name="conductor4">#REF!</definedName>
    <definedName name="conductor50" localSheetId="5">#REF!</definedName>
    <definedName name="conductor50">#REF!</definedName>
    <definedName name="conductor6" localSheetId="5">#REF!</definedName>
    <definedName name="conductor6">#REF!</definedName>
    <definedName name="conductor70" localSheetId="5">#REF!</definedName>
    <definedName name="conductor70">#REF!</definedName>
    <definedName name="conduit110" localSheetId="5">#REF!</definedName>
    <definedName name="conduit110">#REF!</definedName>
    <definedName name="conduit13.5" localSheetId="5">#REF!</definedName>
    <definedName name="conduit13.5">#REF!</definedName>
    <definedName name="conduit16" localSheetId="5">#REF!</definedName>
    <definedName name="conduit16">#REF!</definedName>
    <definedName name="conduit19" localSheetId="5">#REF!</definedName>
    <definedName name="conduit19">#REF!</definedName>
    <definedName name="conduit20" localSheetId="5">#REF!</definedName>
    <definedName name="conduit20">#REF!</definedName>
    <definedName name="conduit21" localSheetId="5">#REF!</definedName>
    <definedName name="conduit21">#REF!</definedName>
    <definedName name="conduit25" localSheetId="5">#REF!</definedName>
    <definedName name="conduit25">#REF!</definedName>
    <definedName name="conduit29" localSheetId="5">#REF!</definedName>
    <definedName name="conduit29">#REF!</definedName>
    <definedName name="conduit32" localSheetId="5">#REF!</definedName>
    <definedName name="conduit32">#REF!</definedName>
    <definedName name="conduit36" localSheetId="5">#REF!</definedName>
    <definedName name="conduit36">#REF!</definedName>
    <definedName name="conduit40" localSheetId="5">#REF!</definedName>
    <definedName name="conduit40">#REF!</definedName>
    <definedName name="conduit50" localSheetId="5">#REF!</definedName>
    <definedName name="conduit50">#REF!</definedName>
    <definedName name="conduit75" localSheetId="5">#REF!</definedName>
    <definedName name="conduit75">#REF!</definedName>
    <definedName name="CONT_QTY" localSheetId="5">#REF!</definedName>
    <definedName name="CONT_QTY">#REF!</definedName>
    <definedName name="contactor10a3p" localSheetId="5">#REF!</definedName>
    <definedName name="contactor10a3p">#REF!</definedName>
    <definedName name="contactor16a3p" localSheetId="5">#REF!</definedName>
    <definedName name="contactor16a3p">#REF!</definedName>
    <definedName name="contactor25a3p" localSheetId="5">#REF!</definedName>
    <definedName name="contactor25a3p">#REF!</definedName>
    <definedName name="contactor32a3p" localSheetId="5">#REF!</definedName>
    <definedName name="contactor32a3p">#REF!</definedName>
    <definedName name="contactor40a3p" localSheetId="5">#REF!</definedName>
    <definedName name="contactor40a3p">#REF!</definedName>
    <definedName name="contactor60a3p" localSheetId="5">#REF!</definedName>
    <definedName name="contactor60a3p">#REF!</definedName>
    <definedName name="contactor6a3p" localSheetId="5">#REF!</definedName>
    <definedName name="contactor6a3p">#REF!</definedName>
    <definedName name="contactor90a3p" localSheetId="5">#REF!</definedName>
    <definedName name="contactor90a3p">#REF!</definedName>
    <definedName name="ContQTYsb">'[1]05 Sub Structure BC = 300'!$F$1:$F$65536</definedName>
    <definedName name="ContQTYsp">'[1]05 Ar &amp; St'!$F$1:$F$65536</definedName>
    <definedName name="ContQTYspr">'[9]Super BOQ'!$F:$F</definedName>
    <definedName name="coppertape25x3" localSheetId="6">#REF!</definedName>
    <definedName name="coppertape25x3" localSheetId="5">#REF!</definedName>
    <definedName name="coppertape25x3" localSheetId="4">#REF!</definedName>
    <definedName name="coppertape25x3">#REF!</definedName>
    <definedName name="Cum_Int" localSheetId="6">#REF!</definedName>
    <definedName name="Cum_Int" localSheetId="5">#REF!</definedName>
    <definedName name="Cum_Int" localSheetId="4">#REF!</definedName>
    <definedName name="Cum_Int">#REF!</definedName>
    <definedName name="curt_qty_sub">'[10]Sub Structure BC = 300'!$I$1:$I$65536</definedName>
    <definedName name="curt_qty_subs" localSheetId="6">#REF!</definedName>
    <definedName name="curt_qty_subs" localSheetId="5">#REF!</definedName>
    <definedName name="curt_qty_subs" localSheetId="4">#REF!</definedName>
    <definedName name="curt_qty_subs">#REF!</definedName>
    <definedName name="CurtAMTsb">'[1]05 Sub Structure BC = 300'!$L$1:$L$65536</definedName>
    <definedName name="CurtAMTspr">'[1]05 Ar &amp; St'!$L$1:$L$65536</definedName>
    <definedName name="CurtAmtsub2" localSheetId="6">#REF!</definedName>
    <definedName name="CurtAmtsub2" localSheetId="5">#REF!</definedName>
    <definedName name="CurtAmtsub2" localSheetId="4">#REF!</definedName>
    <definedName name="CurtAmtsub2">#REF!</definedName>
    <definedName name="CurtQTYsb">'[1]05 Sub Structure BC = 300'!$I$1:$I$65536</definedName>
    <definedName name="CurtQTYspr">'[1]05 Ar &amp; St'!$I$1:$I$65536</definedName>
    <definedName name="CurtQtysub2" localSheetId="6">#REF!</definedName>
    <definedName name="CurtQtysub2" localSheetId="5">#REF!</definedName>
    <definedName name="CurtQtysub2" localSheetId="4">#REF!</definedName>
    <definedName name="CurtQtysub2">#REF!</definedName>
    <definedName name="czdczc" localSheetId="6">#REF!</definedName>
    <definedName name="czdczc" localSheetId="5">#REF!</definedName>
    <definedName name="czdczc" localSheetId="4">#REF!</definedName>
    <definedName name="czdczc">#REF!</definedName>
    <definedName name="d">'[11] analysis'!$J$64</definedName>
    <definedName name="DALI_8BUTTON" localSheetId="6">#REF!</definedName>
    <definedName name="DALI_8BUTTON" localSheetId="5">#REF!</definedName>
    <definedName name="DALI_8BUTTON" localSheetId="4">#REF!</definedName>
    <definedName name="DALI_8BUTTON">#REF!</definedName>
    <definedName name="DALI_DIMMER" localSheetId="6">#REF!</definedName>
    <definedName name="DALI_DIMMER" localSheetId="5">#REF!</definedName>
    <definedName name="DALI_DIMMER" localSheetId="4">#REF!</definedName>
    <definedName name="DALI_DIMMER">#REF!</definedName>
    <definedName name="DALI_INFRARED_SENSOR" localSheetId="6">#REF!</definedName>
    <definedName name="DALI_INFRARED_SENSOR" localSheetId="5">#REF!</definedName>
    <definedName name="DALI_INFRARED_SENSOR" localSheetId="4">#REF!</definedName>
    <definedName name="DALI_INFRARED_SENSOR">#REF!</definedName>
    <definedName name="dali_infraredsensor" localSheetId="5">#REF!</definedName>
    <definedName name="dali_infraredsensor">#REF!</definedName>
    <definedName name="DALI_MULTISENSOR" localSheetId="5">#REF!</definedName>
    <definedName name="DALI_MULTISENSOR">#REF!</definedName>
    <definedName name="DALI_POWERSUPPLY" localSheetId="5">#REF!</definedName>
    <definedName name="DALI_POWERSUPPLY">#REF!</definedName>
    <definedName name="DALI_PROGRAM" localSheetId="5">#REF!</definedName>
    <definedName name="DALI_PROGRAM">#REF!</definedName>
    <definedName name="DALI_RELAY" localSheetId="5">#REF!</definedName>
    <definedName name="DALI_RELAY">#REF!</definedName>
    <definedName name="dali_remote" localSheetId="5">#REF!</definedName>
    <definedName name="dali_remote">#REF!</definedName>
    <definedName name="DALI_SOFTWARE" localSheetId="5">#REF!</definedName>
    <definedName name="DALI_SOFTWARE">#REF!</definedName>
    <definedName name="Data" localSheetId="5">#REF!</definedName>
    <definedName name="Data">#REF!</definedName>
    <definedName name="data_telecom" localSheetId="5">#REF!</definedName>
    <definedName name="data_telecom">#REF!</definedName>
    <definedName name="Dayworks" localSheetId="5">#REF!</definedName>
    <definedName name="Dayworks">#REF!</definedName>
    <definedName name="Dayworks10" localSheetId="5">#REF!</definedName>
    <definedName name="Dayworks10">#REF!</definedName>
    <definedName name="Dayworks11" localSheetId="5">#REF!</definedName>
    <definedName name="Dayworks11">#REF!</definedName>
    <definedName name="Dayworks12" localSheetId="5">#REF!</definedName>
    <definedName name="Dayworks12">#REF!</definedName>
    <definedName name="Dayworks13" localSheetId="5">#REF!</definedName>
    <definedName name="Dayworks13">#REF!</definedName>
    <definedName name="Dayworks14" localSheetId="5">#REF!</definedName>
    <definedName name="Dayworks14">#REF!</definedName>
    <definedName name="Dayworks15" localSheetId="5">#REF!</definedName>
    <definedName name="Dayworks15">#REF!</definedName>
    <definedName name="Dayworks16" localSheetId="5">#REF!</definedName>
    <definedName name="Dayworks16">#REF!</definedName>
    <definedName name="Dayworks2" localSheetId="5">#REF!</definedName>
    <definedName name="Dayworks2">#REF!</definedName>
    <definedName name="Dayworks3" localSheetId="5">#REF!</definedName>
    <definedName name="Dayworks3">#REF!</definedName>
    <definedName name="Dayworks4" localSheetId="5">#REF!</definedName>
    <definedName name="Dayworks4">#REF!</definedName>
    <definedName name="Dayworks5" localSheetId="5">#REF!</definedName>
    <definedName name="Dayworks5">#REF!</definedName>
    <definedName name="Dayworks6" localSheetId="5">#REF!</definedName>
    <definedName name="Dayworks6">#REF!</definedName>
    <definedName name="Dayworks7" localSheetId="5">#REF!</definedName>
    <definedName name="Dayworks7">#REF!</definedName>
    <definedName name="Dayworks8" localSheetId="5">#REF!</definedName>
    <definedName name="Dayworks8">#REF!</definedName>
    <definedName name="Dayworks9" localSheetId="5">#REF!</definedName>
    <definedName name="Dayworks9">#REF!</definedName>
    <definedName name="dddd" localSheetId="5">#REF!</definedName>
    <definedName name="dddd">#REF!</definedName>
    <definedName name="dddddddd" localSheetId="5">#REF!</definedName>
    <definedName name="dddddddd">#REF!</definedName>
    <definedName name="ddsss" localSheetId="5">#REF!</definedName>
    <definedName name="ddsss">#REF!</definedName>
    <definedName name="Depth_of_Bulk" localSheetId="5">'[12]Solomon Weldu A2,E1-FevV'!#REF!</definedName>
    <definedName name="Depth_of_Bulk">'[12]Solomon Weldu A2,E1-FevV'!#REF!</definedName>
    <definedName name="df" localSheetId="6">#REF!</definedName>
    <definedName name="df" localSheetId="5">#REF!</definedName>
    <definedName name="df" localSheetId="4">#REF!</definedName>
    <definedName name="df">#REF!</definedName>
    <definedName name="Dia" localSheetId="6">#REF!</definedName>
    <definedName name="Dia" localSheetId="5">#REF!</definedName>
    <definedName name="Dia" localSheetId="4">#REF!</definedName>
    <definedName name="Dia">#REF!</definedName>
    <definedName name="dilla1" localSheetId="6">#REF!</definedName>
    <definedName name="dilla1" localSheetId="5">#REF!</definedName>
    <definedName name="dilla1" localSheetId="4">#REF!</definedName>
    <definedName name="dilla1">#REF!</definedName>
    <definedName name="dimmerswitch1200w" localSheetId="5">#REF!</definedName>
    <definedName name="dimmerswitch1200w">#REF!</definedName>
    <definedName name="dimmerswitch2000w" localSheetId="5">#REF!</definedName>
    <definedName name="dimmerswitch2000w">#REF!</definedName>
    <definedName name="dimmerswitch300w" localSheetId="5">#REF!</definedName>
    <definedName name="dimmerswitch300w">#REF!</definedName>
    <definedName name="Door">'[13]Windows and Doors'!$A$5:$Y$10</definedName>
    <definedName name="doorswitchpoint" localSheetId="6">#REF!</definedName>
    <definedName name="doorswitchpoint" localSheetId="5">#REF!</definedName>
    <definedName name="doorswitchpoint" localSheetId="4">#REF!</definedName>
    <definedName name="doorswitchpoint">#REF!</definedName>
    <definedName name="doubleswitch" localSheetId="6">#REF!</definedName>
    <definedName name="doubleswitch" localSheetId="5">#REF!</definedName>
    <definedName name="doubleswitch" localSheetId="4">#REF!</definedName>
    <definedName name="doubleswitch">#REF!</definedName>
    <definedName name="doubletwowayswitch" localSheetId="6">#REF!</definedName>
    <definedName name="doubletwowayswitch" localSheetId="5">#REF!</definedName>
    <definedName name="doubletwowayswitch" localSheetId="4">#REF!</definedName>
    <definedName name="doubletwowayswitch">#REF!</definedName>
    <definedName name="e">'[11] analysis'!$J$64</definedName>
    <definedName name="Earth_W" localSheetId="6">#REF!</definedName>
    <definedName name="Earth_W" localSheetId="5">#REF!</definedName>
    <definedName name="Earth_W" localSheetId="4">#REF!</definedName>
    <definedName name="Earth_W">#REF!</definedName>
    <definedName name="Earth_work">'[1]05 Sub Structure BC = 300'!$M$24</definedName>
    <definedName name="earthrod1200x16" localSheetId="6">#REF!</definedName>
    <definedName name="earthrod1200x16" localSheetId="5">#REF!</definedName>
    <definedName name="earthrod1200x16" localSheetId="4">#REF!</definedName>
    <definedName name="earthrod1200x16">#REF!</definedName>
    <definedName name="earthrod2400x16" localSheetId="6">#REF!</definedName>
    <definedName name="earthrod2400x16" localSheetId="5">#REF!</definedName>
    <definedName name="earthrod2400x16" localSheetId="4">#REF!</definedName>
    <definedName name="earthrod2400x16">#REF!</definedName>
    <definedName name="eeeee" localSheetId="6">#REF!</definedName>
    <definedName name="eeeee" localSheetId="5">#REF!</definedName>
    <definedName name="eeeee" localSheetId="4">#REF!</definedName>
    <definedName name="eeeee">#REF!</definedName>
    <definedName name="eere343" localSheetId="5">#REF!</definedName>
    <definedName name="eere343">#REF!</definedName>
    <definedName name="End_Bal" localSheetId="5">#REF!</definedName>
    <definedName name="End_Bal">#REF!</definedName>
    <definedName name="Equip">'[14]Equipment data'!$B$9:$B$31</definedName>
    <definedName name="ergerh" localSheetId="6">#REF!</definedName>
    <definedName name="ergerh" localSheetId="5">#REF!</definedName>
    <definedName name="ergerh" localSheetId="4">#REF!</definedName>
    <definedName name="ergerh">#REF!</definedName>
    <definedName name="Excavation">'[15] E2 Res (EXC&amp;MAS200kp)'!$A$1:$E$65536</definedName>
    <definedName name="Extra_Pay" localSheetId="6">#REF!</definedName>
    <definedName name="Extra_Pay" localSheetId="5">#REF!</definedName>
    <definedName name="Extra_Pay" localSheetId="4">#REF!</definedName>
    <definedName name="Extra_Pay">#REF!</definedName>
    <definedName name="F">'[9]Supr Rebar'!$G:$G</definedName>
    <definedName name="fasdf">'[13]BOQ Ar &amp; St'!$F$1:$F$65536</definedName>
    <definedName name="fefeef">'[1]05 RB A-2 300kp Res. Sub St.'!#REF!</definedName>
    <definedName name="fffff" localSheetId="6">#REF!</definedName>
    <definedName name="fffff" localSheetId="5">#REF!</definedName>
    <definedName name="fffff" localSheetId="4">#REF!</definedName>
    <definedName name="fffff">#REF!</definedName>
    <definedName name="ffffff" localSheetId="6">#REF!</definedName>
    <definedName name="ffffff" localSheetId="5">#REF!</definedName>
    <definedName name="ffffff" localSheetId="4">#REF!</definedName>
    <definedName name="ffffff">#REF!</definedName>
    <definedName name="ffffffffffffffff" localSheetId="6">#REF!</definedName>
    <definedName name="ffffffffffffffff" localSheetId="5">#REF!</definedName>
    <definedName name="ffffffffffffffff" localSheetId="4">#REF!</definedName>
    <definedName name="ffffffffffffffff">#REF!</definedName>
    <definedName name="ffsfssfsg" localSheetId="5">#REF!</definedName>
    <definedName name="ffsfssfsg">#REF!</definedName>
    <definedName name="ffsgsg" localSheetId="5">#REF!</definedName>
    <definedName name="ffsgsg">#REF!</definedName>
    <definedName name="fhjf" localSheetId="5">#REF!</definedName>
    <definedName name="fhjf">#REF!</definedName>
    <definedName name="ficotp" localSheetId="5">#REF!</definedName>
    <definedName name="ficotp">#REF!</definedName>
    <definedName name="Finishing" localSheetId="5">'[1]05 Ar &amp; St'!#REF!</definedName>
    <definedName name="Finishing">'[1]05 Ar &amp; St'!#REF!</definedName>
    <definedName name="Finishing_60">'[16]05 A-2 300kp Res. Sup St.'!$A$1:$F$65536</definedName>
    <definedName name="Finishing_range" localSheetId="6">#REF!</definedName>
    <definedName name="Finishing_range" localSheetId="5">#REF!</definedName>
    <definedName name="Finishing_range" localSheetId="4">#REF!</definedName>
    <definedName name="Finishing_range">#REF!</definedName>
    <definedName name="Finishing_total" localSheetId="6">#REF!</definedName>
    <definedName name="Finishing_total" localSheetId="5">#REF!</definedName>
    <definedName name="Finishing_total" localSheetId="4">#REF!</definedName>
    <definedName name="Finishing_total">#REF!</definedName>
    <definedName name="Finisning_total" localSheetId="6">'[5]Ar &amp; St'!#REF!</definedName>
    <definedName name="Finisning_total" localSheetId="5">'[5]Ar &amp; St'!#REF!</definedName>
    <definedName name="Finisning_total" localSheetId="4">'[5]Ar &amp; St'!#REF!</definedName>
    <definedName name="Finisning_total">'[5]Ar &amp; St'!#REF!</definedName>
    <definedName name="firealarmcontrolpanel" localSheetId="6">#REF!</definedName>
    <definedName name="firealarmcontrolpanel" localSheetId="5">#REF!</definedName>
    <definedName name="firealarmcontrolpanel" localSheetId="4">#REF!</definedName>
    <definedName name="firealarmcontrolpanel">#REF!</definedName>
    <definedName name="floatswitch" localSheetId="6">#REF!</definedName>
    <definedName name="floatswitch" localSheetId="5">#REF!</definedName>
    <definedName name="floatswitch" localSheetId="4">#REF!</definedName>
    <definedName name="floatswitch">#REF!</definedName>
    <definedName name="floorbox" localSheetId="6">#REF!</definedName>
    <definedName name="floorbox" localSheetId="5">#REF!</definedName>
    <definedName name="floorbox" localSheetId="4">#REF!</definedName>
    <definedName name="floorbox">#REF!</definedName>
    <definedName name="flortil" localSheetId="5">#REF!</definedName>
    <definedName name="flortil">#REF!</definedName>
    <definedName name="Flr">'[13]Sub-Structure Rein'!$G$1:$G$65536</definedName>
    <definedName name="flushpanel12acb" localSheetId="6">#REF!</definedName>
    <definedName name="flushpanel12acb" localSheetId="5">#REF!</definedName>
    <definedName name="flushpanel12acb" localSheetId="4">#REF!</definedName>
    <definedName name="flushpanel12acb">#REF!</definedName>
    <definedName name="flushpanel15acb" localSheetId="6">#REF!</definedName>
    <definedName name="flushpanel15acb" localSheetId="5">#REF!</definedName>
    <definedName name="flushpanel15acb" localSheetId="4">#REF!</definedName>
    <definedName name="flushpanel15acb">#REF!</definedName>
    <definedName name="flushpanel24acb" localSheetId="6">#REF!</definedName>
    <definedName name="flushpanel24acb" localSheetId="5">#REF!</definedName>
    <definedName name="flushpanel24acb" localSheetId="4">#REF!</definedName>
    <definedName name="flushpanel24acb">#REF!</definedName>
    <definedName name="flushpanel36acb" localSheetId="5">#REF!</definedName>
    <definedName name="flushpanel36acb">#REF!</definedName>
    <definedName name="flushpanel48acb" localSheetId="5">#REF!</definedName>
    <definedName name="flushpanel48acb">#REF!</definedName>
    <definedName name="flushpanel4acb" localSheetId="5">#REF!</definedName>
    <definedName name="flushpanel4acb">#REF!</definedName>
    <definedName name="flushpanel6acb" localSheetId="5">#REF!</definedName>
    <definedName name="flushpanel6acb">#REF!</definedName>
    <definedName name="flushpanel8acb" localSheetId="5">#REF!</definedName>
    <definedName name="flushpanel8acb">#REF!</definedName>
    <definedName name="Footing_Type1" localSheetId="5">#REF!</definedName>
    <definedName name="Footing_Type1">#REF!</definedName>
    <definedName name="formw" localSheetId="5">#REF!</definedName>
    <definedName name="formw">#REF!</definedName>
    <definedName name="fr">'[17] Rebar. C '!$G$8:$G$64988</definedName>
    <definedName name="ftt" localSheetId="6">#REF!</definedName>
    <definedName name="ftt" localSheetId="5">#REF!</definedName>
    <definedName name="ftt" localSheetId="4">#REF!</definedName>
    <definedName name="ftt">#REF!</definedName>
    <definedName name="Full_Print" localSheetId="6">#REF!</definedName>
    <definedName name="Full_Print" localSheetId="5">#REF!</definedName>
    <definedName name="Full_Print" localSheetId="4">#REF!</definedName>
    <definedName name="Full_Print">#REF!</definedName>
    <definedName name="fusedswitch125a3p" localSheetId="6">#REF!</definedName>
    <definedName name="fusedswitch125a3p" localSheetId="5">#REF!</definedName>
    <definedName name="fusedswitch125a3p" localSheetId="4">#REF!</definedName>
    <definedName name="fusedswitch125a3p">#REF!</definedName>
    <definedName name="fusedswitch250a3p" localSheetId="5">#REF!</definedName>
    <definedName name="fusedswitch250a3p">#REF!</definedName>
    <definedName name="fusedswitch4003p" localSheetId="5">#REF!</definedName>
    <definedName name="fusedswitch4003p">#REF!</definedName>
    <definedName name="fusedswitch630a3p" localSheetId="5">#REF!</definedName>
    <definedName name="fusedswitch630a3p">#REF!</definedName>
    <definedName name="fusedswitch63a3p" localSheetId="5">#REF!</definedName>
    <definedName name="fusedswitch63a3p">#REF!</definedName>
    <definedName name="g" localSheetId="5">#REF!</definedName>
    <definedName name="g">#REF!</definedName>
    <definedName name="gddhdhdh" localSheetId="5">#REF!</definedName>
    <definedName name="gddhdhdh">#REF!</definedName>
    <definedName name="gegege" localSheetId="5">#REF!</definedName>
    <definedName name="gegege">#REF!</definedName>
    <definedName name="GFG" localSheetId="5">#REF!</definedName>
    <definedName name="GFG">#REF!</definedName>
    <definedName name="gfgfgfgfh" localSheetId="5">#REF!</definedName>
    <definedName name="gfgfgfgfh">#REF!</definedName>
    <definedName name="gg" localSheetId="5">#REF!</definedName>
    <definedName name="gg">#REF!</definedName>
    <definedName name="ggggg">'[17]Block A Rebar'!$F$8:$F$65276</definedName>
    <definedName name="gggggg">'[17]Block A Rebar'!$F$8:$F$65283</definedName>
    <definedName name="gggggggggggg" localSheetId="6">#REF!</definedName>
    <definedName name="gggggggggggg" localSheetId="5">#REF!</definedName>
    <definedName name="gggggggggggg" localSheetId="4">#REF!</definedName>
    <definedName name="gggggggggggg">#REF!</definedName>
    <definedName name="gh" localSheetId="6">#REF!</definedName>
    <definedName name="gh" localSheetId="5">#REF!</definedName>
    <definedName name="gh" localSheetId="4">#REF!</definedName>
    <definedName name="gh">#REF!</definedName>
    <definedName name="ghg" localSheetId="6">#REF!</definedName>
    <definedName name="ghg" localSheetId="5">#REF!</definedName>
    <definedName name="ghg" localSheetId="4">#REF!</definedName>
    <definedName name="ghg">#REF!</definedName>
    <definedName name="GINSHO" localSheetId="5">#REF!</definedName>
    <definedName name="GINSHO">#REF!</definedName>
    <definedName name="gip0.5" localSheetId="5">#REF!</definedName>
    <definedName name="gip0.5">#REF!</definedName>
    <definedName name="gip0.75" localSheetId="5">#REF!</definedName>
    <definedName name="gip0.75">#REF!</definedName>
    <definedName name="glaz" localSheetId="5">#REF!</definedName>
    <definedName name="glaz">#REF!</definedName>
    <definedName name="glz">'[18]A2 for above 3rd floor'!$G$140</definedName>
    <definedName name="gslabc20" localSheetId="6">#REF!</definedName>
    <definedName name="gslabc20" localSheetId="5">#REF!</definedName>
    <definedName name="gslabc20" localSheetId="4">#REF!</definedName>
    <definedName name="gslabc20">#REF!</definedName>
    <definedName name="h" localSheetId="6">#REF!</definedName>
    <definedName name="h" localSheetId="5">#REF!</definedName>
    <definedName name="h" localSheetId="4">#REF!</definedName>
    <definedName name="h">#REF!</definedName>
    <definedName name="hard" localSheetId="6">#REF!</definedName>
    <definedName name="hard" localSheetId="5">#REF!</definedName>
    <definedName name="hard" localSheetId="4">#REF!</definedName>
    <definedName name="hard">#REF!</definedName>
    <definedName name="Header_Row">ROW(#REF!)</definedName>
    <definedName name="Height_b_n_FFL_and_Bottom_of_Pit1" localSheetId="5">#REF!</definedName>
    <definedName name="Height_b_n_FFL_and_Bottom_of_Pit1">#REF!</definedName>
    <definedName name="Height_b_n_Profile_and_Bottom_of_Pit1" localSheetId="5">#REF!</definedName>
    <definedName name="Height_b_n_Profile_and_Bottom_of_Pit1">#REF!</definedName>
    <definedName name="Height_b_n_Profile_and_FFL1" localSheetId="5">#REF!</definedName>
    <definedName name="Height_b_n_Profile_and_FFL1">#REF!</definedName>
    <definedName name="Height_b_n_Profile_and_NGL1" localSheetId="5">#REF!</definedName>
    <definedName name="Height_b_n_Profile_and_NGL1">#REF!</definedName>
    <definedName name="Height_b_n_Profile_and_RGL1" localSheetId="5">#REF!</definedName>
    <definedName name="Height_b_n_Profile_and_RGL1">#REF!</definedName>
    <definedName name="hfhfgh" localSheetId="5">#REF!</definedName>
    <definedName name="hfhfgh">#REF!</definedName>
    <definedName name="hfhfhfhff" localSheetId="5">#REF!</definedName>
    <definedName name="hfhfhfhff">#REF!</definedName>
    <definedName name="hfhfhhf" localSheetId="5">#REF!</definedName>
    <definedName name="hfhfhhf">#REF!</definedName>
    <definedName name="hfjdfhjkahfkaj" localSheetId="5">#REF!</definedName>
    <definedName name="hfjdfhjkahfkaj">#REF!</definedName>
    <definedName name="hghgh" localSheetId="5">#REF!</definedName>
    <definedName name="hghgh">#REF!</definedName>
    <definedName name="hh" localSheetId="5">#REF!</definedName>
    <definedName name="hh">#REF!</definedName>
    <definedName name="hhg_bcgf">'[1]05 Ar &amp; St'!#REF!</definedName>
    <definedName name="hhh" localSheetId="6">#REF!</definedName>
    <definedName name="hhh" localSheetId="5">#REF!</definedName>
    <definedName name="hhh" localSheetId="4">#REF!</definedName>
    <definedName name="hhh">#REF!</definedName>
    <definedName name="hhhh" localSheetId="6">#REF!</definedName>
    <definedName name="hhhh" localSheetId="5">#REF!</definedName>
    <definedName name="hhhh" localSheetId="4">#REF!</definedName>
    <definedName name="hhhh">#REF!</definedName>
    <definedName name="hhhhh" localSheetId="6">#REF!</definedName>
    <definedName name="hhhhh" localSheetId="5">#REF!</definedName>
    <definedName name="hhhhh" localSheetId="4">#REF!</definedName>
    <definedName name="hhhhh">#REF!</definedName>
    <definedName name="hhhhhh">'[17]Block A Rebar'!$H$8:$H$65275</definedName>
    <definedName name="hhjkljkljljklj" localSheetId="6">#REF!</definedName>
    <definedName name="hhjkljkljljklj" localSheetId="5">#REF!</definedName>
    <definedName name="hhjkljkljljklj" localSheetId="4">#REF!</definedName>
    <definedName name="hhjkljkljljklj">#REF!</definedName>
    <definedName name="hilina" localSheetId="6">#REF!</definedName>
    <definedName name="hilina" localSheetId="5">#REF!</definedName>
    <definedName name="hilina" localSheetId="4">#REF!</definedName>
    <definedName name="hilina">#REF!</definedName>
    <definedName name="hjcgj">'[17]Block A Rebar'!$F$8:$F$66161</definedName>
    <definedName name="hjfhjfhjfjh" localSheetId="6">#REF!</definedName>
    <definedName name="hjfhjfhjfjh" localSheetId="5">#REF!</definedName>
    <definedName name="hjfhjfhjfjh" localSheetId="4">#REF!</definedName>
    <definedName name="hjfhjfhjfjh">#REF!</definedName>
    <definedName name="hjgfnsdfd" localSheetId="6">#REF!</definedName>
    <definedName name="hjgfnsdfd" localSheetId="5">#REF!</definedName>
    <definedName name="hjgfnsdfd" localSheetId="4">#REF!</definedName>
    <definedName name="hjgfnsdfd">#REF!</definedName>
    <definedName name="Int" localSheetId="6">#REF!</definedName>
    <definedName name="Int" localSheetId="5">#REF!</definedName>
    <definedName name="Int" localSheetId="4">#REF!</definedName>
    <definedName name="Int">#REF!</definedName>
    <definedName name="Interest_Rate" localSheetId="5">#REF!</definedName>
    <definedName name="Interest_Rate">#REF!</definedName>
    <definedName name="intermediateswitch" localSheetId="5">#REF!</definedName>
    <definedName name="intermediateswitch">#REF!</definedName>
    <definedName name="international" localSheetId="5">#REF!</definedName>
    <definedName name="international">#REF!</definedName>
    <definedName name="jfhjfjhjf" localSheetId="5">#REF!</definedName>
    <definedName name="jfhjfjhjf">#REF!</definedName>
    <definedName name="jfhjhfjhfjhj" localSheetId="5">#REF!</definedName>
    <definedName name="jfhjhfjhfjhj">#REF!</definedName>
    <definedName name="jfjfhh" localSheetId="5">#REF!</definedName>
    <definedName name="jfjfhh">#REF!</definedName>
    <definedName name="jgjgjgj">'[17]Block A Rebar'!$F$8:$F$66053</definedName>
    <definedName name="jhfhhffhd">'[1]05 Ar &amp; St'!#REF!</definedName>
    <definedName name="jjj" localSheetId="6">#REF!</definedName>
    <definedName name="jjj" localSheetId="5">#REF!</definedName>
    <definedName name="jjj" localSheetId="4">#REF!</definedName>
    <definedName name="jjj">#REF!</definedName>
    <definedName name="jjjkjkj" localSheetId="6">#REF!</definedName>
    <definedName name="jjjkjkj" localSheetId="5">#REF!</definedName>
    <definedName name="jjjkjkj" localSheetId="4">#REF!</definedName>
    <definedName name="jjjkjkj">#REF!</definedName>
    <definedName name="jkkkk" localSheetId="6">#REF!</definedName>
    <definedName name="jkkkk" localSheetId="5">#REF!</definedName>
    <definedName name="jkkkk" localSheetId="4">#REF!</definedName>
    <definedName name="jkkkk">#REF!</definedName>
    <definedName name="jnry">'[18]A2 for above 3rd floor'!$G$56</definedName>
    <definedName name="Joinery">'[1]05 Ar &amp; St'!#REF!</definedName>
    <definedName name="jtvjbkn" localSheetId="6">#REF!</definedName>
    <definedName name="jtvjbkn" localSheetId="5">#REF!</definedName>
    <definedName name="jtvjbkn" localSheetId="4">#REF!</definedName>
    <definedName name="jtvjbkn">#REF!</definedName>
    <definedName name="KASSAYE" localSheetId="6">#REF!</definedName>
    <definedName name="KASSAYE" localSheetId="5">#REF!</definedName>
    <definedName name="KASSAYE" localSheetId="4">#REF!</definedName>
    <definedName name="KASSAYE">#REF!</definedName>
    <definedName name="kk" localSheetId="6">#REF!</definedName>
    <definedName name="kk" localSheetId="5">#REF!</definedName>
    <definedName name="kk" localSheetId="4">#REF!</definedName>
    <definedName name="kk">#REF!</definedName>
    <definedName name="kkk" localSheetId="5">#REF!</definedName>
    <definedName name="kkk">#REF!</definedName>
    <definedName name="kkkkk" localSheetId="5">'[12]Solomon Weldu A2,E1-FevV'!#REF!</definedName>
    <definedName name="kkkkk">'[12]Solomon Weldu A2,E1-FevV'!#REF!</definedName>
    <definedName name="kkkkkk" localSheetId="5">'[19]Sub Structure BC = 200'!#REF!</definedName>
    <definedName name="kkkkkk">'[19]Sub Structure BC = 200'!#REF!</definedName>
    <definedName name="KWH32A1P" localSheetId="6">#REF!</definedName>
    <definedName name="KWH32A1P" localSheetId="5">#REF!</definedName>
    <definedName name="KWH32A1P" localSheetId="4">#REF!</definedName>
    <definedName name="KWH32A1P">#REF!</definedName>
    <definedName name="kwh63a1p" localSheetId="6">#REF!</definedName>
    <definedName name="kwh63a1p" localSheetId="5">#REF!</definedName>
    <definedName name="kwh63a1p" localSheetId="4">#REF!</definedName>
    <definedName name="kwh63a1p">#REF!</definedName>
    <definedName name="KWH63A3P" localSheetId="6">#REF!</definedName>
    <definedName name="KWH63A3P" localSheetId="5">#REF!</definedName>
    <definedName name="KWH63A3P" localSheetId="4">#REF!</definedName>
    <definedName name="KWH63A3P">#REF!</definedName>
    <definedName name="Landscaping" localSheetId="6">'[1]05 Ar &amp; St'!#REF!</definedName>
    <definedName name="Landscaping" localSheetId="5">'[1]05 Ar &amp; St'!#REF!</definedName>
    <definedName name="Landscaping" localSheetId="4">'[1]05 Ar &amp; St'!#REF!</definedName>
    <definedName name="Landscaping">'[1]05 Ar &amp; St'!#REF!</definedName>
    <definedName name="Last_Row" localSheetId="6">IF('Re-bar Incinerator &amp; Ash Pit'!Values_Entered,[0]!Header_Row+'Re-bar Incinerator &amp; Ash Pit'!Number_of_Payments,[0]!Header_Row)</definedName>
    <definedName name="Last_Row" localSheetId="5">IF('Re-bar Slab'!Values_Entered,Header_Row+'Re-bar Slab'!Number_of_Payments,Header_Row)</definedName>
    <definedName name="Last_Row" localSheetId="4">IF('TO-1'!Values_Entered,Header_Row+'TO-1'!Number_of_Payments,Header_Row)</definedName>
    <definedName name="Last_Row">IF('Re-bar Incinerator &amp; Ash Pit'!Values_Entered,Header_Row+'Re-bar Incinerator &amp; Ash Pit'!Number_of_Payments,Header_Row)</definedName>
    <definedName name="latch" localSheetId="6">#REF!</definedName>
    <definedName name="latch" localSheetId="5">#REF!</definedName>
    <definedName name="latch" localSheetId="4">#REF!</definedName>
    <definedName name="latch">#REF!</definedName>
    <definedName name="ldsp">'[18]A2 for above 3rd floor'!$G$145</definedName>
    <definedName name="Length">'[13]Sub-Structure Rein'!$F$1:$F$65536</definedName>
    <definedName name="length1">'[3]RHS and Lattice purline A-2'!$F$1:$F$65536</definedName>
    <definedName name="lightpoint" localSheetId="6">#REF!</definedName>
    <definedName name="lightpoint" localSheetId="5">#REF!</definedName>
    <definedName name="lightpoint" localSheetId="4">#REF!</definedName>
    <definedName name="lightpoint">#REF!</definedName>
    <definedName name="llll" localSheetId="6">#REF!</definedName>
    <definedName name="llll" localSheetId="5">#REF!</definedName>
    <definedName name="llll" localSheetId="4">#REF!</definedName>
    <definedName name="llll">#REF!</definedName>
    <definedName name="lllllll" localSheetId="6">#REF!</definedName>
    <definedName name="lllllll" localSheetId="5">#REF!</definedName>
    <definedName name="lllllll" localSheetId="4">#REF!</definedName>
    <definedName name="lllllll">#REF!</definedName>
    <definedName name="LNG">'[9]Supr Rebar'!$F:$F</definedName>
    <definedName name="Loan_Amount" localSheetId="6">#REF!</definedName>
    <definedName name="Loan_Amount" localSheetId="5">#REF!</definedName>
    <definedName name="Loan_Amount" localSheetId="4">#REF!</definedName>
    <definedName name="Loan_Amount">#REF!</definedName>
    <definedName name="Loan_Start" localSheetId="6">#REF!</definedName>
    <definedName name="Loan_Start" localSheetId="5">#REF!</definedName>
    <definedName name="Loan_Start" localSheetId="4">#REF!</definedName>
    <definedName name="Loan_Start">#REF!</definedName>
    <definedName name="Loan_Years" localSheetId="6">#REF!</definedName>
    <definedName name="Loan_Years" localSheetId="5">#REF!</definedName>
    <definedName name="Loan_Years" localSheetId="4">#REF!</definedName>
    <definedName name="Loan_Years">#REF!</definedName>
    <definedName name="lot" localSheetId="5">#REF!</definedName>
    <definedName name="lot">#REF!</definedName>
    <definedName name="M">'[9]Supr Rebar'!$H:$H</definedName>
    <definedName name="masa" localSheetId="6">#REF!</definedName>
    <definedName name="masa" localSheetId="5">#REF!</definedName>
    <definedName name="masa" localSheetId="4">#REF!</definedName>
    <definedName name="masa">#REF!</definedName>
    <definedName name="masb" localSheetId="6">#REF!</definedName>
    <definedName name="masb" localSheetId="5">#REF!</definedName>
    <definedName name="masb" localSheetId="4">#REF!</definedName>
    <definedName name="masb">#REF!</definedName>
    <definedName name="Masonry_Work">'[1]05 Sub Structure BC = 300'!$M$62</definedName>
    <definedName name="Mbr">'[13]Sub-Structure Rein'!$H$1:$H$65536</definedName>
    <definedName name="mccb1000a3p" localSheetId="6">#REF!</definedName>
    <definedName name="mccb1000a3p" localSheetId="5">#REF!</definedName>
    <definedName name="mccb1000a3p" localSheetId="4">#REF!</definedName>
    <definedName name="mccb1000a3p">#REF!</definedName>
    <definedName name="mccb100a3p" localSheetId="6">#REF!</definedName>
    <definedName name="mccb100a3p" localSheetId="5">#REF!</definedName>
    <definedName name="mccb100a3p" localSheetId="4">#REF!</definedName>
    <definedName name="mccb100a3p">#REF!</definedName>
    <definedName name="mccb1250a3p" localSheetId="6">#REF!</definedName>
    <definedName name="mccb1250a3p" localSheetId="5">#REF!</definedName>
    <definedName name="mccb1250a3p" localSheetId="4">#REF!</definedName>
    <definedName name="mccb1250a3p">#REF!</definedName>
    <definedName name="mccb125a3p" localSheetId="5">#REF!</definedName>
    <definedName name="mccb125a3p">#REF!</definedName>
    <definedName name="mccb1600a3p" localSheetId="5">#REF!</definedName>
    <definedName name="mccb1600a3p">#REF!</definedName>
    <definedName name="mccb160a3p" localSheetId="5">#REF!</definedName>
    <definedName name="mccb160a3p">#REF!</definedName>
    <definedName name="mccb200a3p" localSheetId="5">#REF!</definedName>
    <definedName name="mccb200a3p">#REF!</definedName>
    <definedName name="mccb250a3p" localSheetId="5">#REF!</definedName>
    <definedName name="mccb250a3p">#REF!</definedName>
    <definedName name="mccb315a3p" localSheetId="5">#REF!</definedName>
    <definedName name="mccb315a3p">#REF!</definedName>
    <definedName name="mccb350a3p" localSheetId="5">#REF!</definedName>
    <definedName name="mccb350a3p">#REF!</definedName>
    <definedName name="mccb400a3p" localSheetId="5">#REF!</definedName>
    <definedName name="mccb400a3p">#REF!</definedName>
    <definedName name="mccb500a3p" localSheetId="5">#REF!</definedName>
    <definedName name="mccb500a3p">#REF!</definedName>
    <definedName name="mccb630a3p" localSheetId="5">#REF!</definedName>
    <definedName name="mccb630a3p">#REF!</definedName>
    <definedName name="mccb80a3p" localSheetId="5">#REF!</definedName>
    <definedName name="mccb80a3p">#REF!</definedName>
    <definedName name="Metal_Work" localSheetId="5">'[1]05 Ar &amp; St'!#REF!</definedName>
    <definedName name="Metal_Work">'[1]05 Ar &amp; St'!#REF!</definedName>
    <definedName name="MEWD" localSheetId="6">#REF!</definedName>
    <definedName name="MEWD" localSheetId="5">#REF!</definedName>
    <definedName name="MEWD" localSheetId="4">#REF!</definedName>
    <definedName name="MEWD">#REF!</definedName>
    <definedName name="mh" localSheetId="6">'[1]05 Ar &amp; St'!#REF!</definedName>
    <definedName name="mh" localSheetId="5">'[1]05 Ar &amp; St'!#REF!</definedName>
    <definedName name="mh" localSheetId="4">'[1]05 Ar &amp; St'!#REF!</definedName>
    <definedName name="mh">'[1]05 Ar &amp; St'!#REF!</definedName>
    <definedName name="mmm" localSheetId="6">#REF!</definedName>
    <definedName name="mmm" localSheetId="5">#REF!</definedName>
    <definedName name="mmm" localSheetId="4">#REF!</definedName>
    <definedName name="mmm">#REF!</definedName>
    <definedName name="mmmmmm" localSheetId="6">#REF!</definedName>
    <definedName name="mmmmmm" localSheetId="5">#REF!</definedName>
    <definedName name="mmmmmm" localSheetId="4">#REF!</definedName>
    <definedName name="mmmmmm">#REF!</definedName>
    <definedName name="movement_sensor" localSheetId="6">#REF!</definedName>
    <definedName name="movement_sensor" localSheetId="5">#REF!</definedName>
    <definedName name="movement_sensor" localSheetId="4">#REF!</definedName>
    <definedName name="movement_sensor">#REF!</definedName>
    <definedName name="MR">'[20]communal sub r-bar'!$H$1:$H$65536</definedName>
    <definedName name="mtl">'[18]A2 for above 3rd floor'!$G$74</definedName>
    <definedName name="nbnnnb" localSheetId="6">#REF!</definedName>
    <definedName name="nbnnnb" localSheetId="5">#REF!</definedName>
    <definedName name="nbnnnb" localSheetId="4">#REF!</definedName>
    <definedName name="nbnnnb">#REF!</definedName>
    <definedName name="new">'[21] analysis'!$J$64</definedName>
    <definedName name="NEWR">'[21] analysis'!$J$64</definedName>
    <definedName name="nnbnbnbnbc" localSheetId="6">#REF!</definedName>
    <definedName name="nnbnbnbnbc" localSheetId="5">#REF!</definedName>
    <definedName name="nnbnbnbnbc" localSheetId="4">#REF!</definedName>
    <definedName name="nnbnbnbnbc">#REF!</definedName>
    <definedName name="nnnnc" localSheetId="5">#REF!</definedName>
    <definedName name="nnnnc" localSheetId="4">#REF!</definedName>
    <definedName name="nnnnc">#REF!</definedName>
    <definedName name="nnnnnn" localSheetId="5">'[1]05 Ar &amp; St'!#REF!</definedName>
    <definedName name="nnnnnn" localSheetId="4">'[1]05 Ar &amp; St'!#REF!</definedName>
    <definedName name="nnnnnn">'[1]05 Ar &amp; St'!#REF!</definedName>
    <definedName name="Num_Pmt_Per_Year" localSheetId="6">#REF!</definedName>
    <definedName name="Num_Pmt_Per_Year" localSheetId="5">#REF!</definedName>
    <definedName name="Num_Pmt_Per_Year" localSheetId="4">#REF!</definedName>
    <definedName name="Num_Pmt_Per_Year">#REF!</definedName>
    <definedName name="Number_of_Payments" localSheetId="6">MATCH(0.01,[0]!End_Bal,-1)+1</definedName>
    <definedName name="Number_of_Payments" localSheetId="5">MATCH(0.01,[0]!End_Bal,-1)+1</definedName>
    <definedName name="Number_of_Payments" localSheetId="4">MATCH(0.01,End_Bal,-1)+1</definedName>
    <definedName name="Number_of_Payments">MATCH(0.01,End_Bal,-1)+1</definedName>
    <definedName name="nvnvnvnv" localSheetId="6">#REF!</definedName>
    <definedName name="nvnvnvnv" localSheetId="5">#REF!</definedName>
    <definedName name="nvnvnvnv" localSheetId="4">#REF!</definedName>
    <definedName name="nvnvnvnv">#REF!</definedName>
    <definedName name="pacific095136" localSheetId="6">#REF!</definedName>
    <definedName name="pacific095136" localSheetId="5">#REF!</definedName>
    <definedName name="pacific095136" localSheetId="4">#REF!</definedName>
    <definedName name="pacific095136">#REF!</definedName>
    <definedName name="pacific095236" localSheetId="6">#REF!</definedName>
    <definedName name="pacific095236" localSheetId="5">#REF!</definedName>
    <definedName name="pacific095236" localSheetId="4">#REF!</definedName>
    <definedName name="pacific095236">#REF!</definedName>
    <definedName name="paint" localSheetId="5">#REF!</definedName>
    <definedName name="paint">#REF!</definedName>
    <definedName name="Pay_Date" localSheetId="5">#REF!</definedName>
    <definedName name="Pay_Date">#REF!</definedName>
    <definedName name="Pay_Num" localSheetId="5">#REF!</definedName>
    <definedName name="Pay_Num">#REF!</definedName>
    <definedName name="Payment_Date" localSheetId="6">DATE(YEAR('Re-bar Incinerator &amp; Ash Pit'!Loan_Start),MONTH('Re-bar Incinerator &amp; Ash Pit'!Loan_Start)+Payment_Number,DAY('Re-bar Incinerator &amp; Ash Pit'!Loan_Start))</definedName>
    <definedName name="Payment_Date" localSheetId="5">DATE(YEAR('Re-bar Slab'!Loan_Start),MONTH('Re-bar Slab'!Loan_Start)+Payment_Number,DAY('Re-bar Slab'!Loan_Start))</definedName>
    <definedName name="Payment_Date" localSheetId="4">DATE(YEAR('TO-1'!Loan_Start),MONTH('TO-1'!Loan_Start)+Payment_Number,DAY('TO-1'!Loan_Start))</definedName>
    <definedName name="Payment_Date">DATE(YEAR(Loan_Start),MONTH(Loan_Start)+Payment_Number,DAY(Loan_Start))</definedName>
    <definedName name="photocell" localSheetId="6">#REF!</definedName>
    <definedName name="photocell" localSheetId="5">#REF!</definedName>
    <definedName name="photocell" localSheetId="4">#REF!</definedName>
    <definedName name="photocell">#REF!</definedName>
    <definedName name="plate_range" localSheetId="6">#REF!</definedName>
    <definedName name="plate_range" localSheetId="5">#REF!</definedName>
    <definedName name="plate_range" localSheetId="4">#REF!</definedName>
    <definedName name="plate_range">#REF!</definedName>
    <definedName name="Plates" localSheetId="6">#REF!</definedName>
    <definedName name="Plates" localSheetId="5">#REF!</definedName>
    <definedName name="Plates" localSheetId="4">#REF!</definedName>
    <definedName name="Plates">#REF!</definedName>
    <definedName name="pnt">'[18]A2 for above 3rd floor'!$G$134</definedName>
    <definedName name="po" localSheetId="6">#REF!</definedName>
    <definedName name="po" localSheetId="5">#REF!</definedName>
    <definedName name="po" localSheetId="4">#REF!</definedName>
    <definedName name="po">#REF!</definedName>
    <definedName name="point" localSheetId="6">#REF!</definedName>
    <definedName name="point" localSheetId="5">#REF!</definedName>
    <definedName name="point" localSheetId="4">#REF!</definedName>
    <definedName name="point">#REF!</definedName>
    <definedName name="POOOOOOOO" localSheetId="6">#REF!</definedName>
    <definedName name="POOOOOOOO" localSheetId="5">#REF!</definedName>
    <definedName name="POOOOOOOO" localSheetId="4">#REF!</definedName>
    <definedName name="POOOOOOOO">#REF!</definedName>
    <definedName name="poouuuuuuuuu" localSheetId="5">#REF!</definedName>
    <definedName name="poouuuuuuuuu">#REF!</definedName>
    <definedName name="potyyyy" localSheetId="5">#REF!</definedName>
    <definedName name="potyyyy">#REF!</definedName>
    <definedName name="poweroutlet25a1p3x6" localSheetId="5">#REF!</definedName>
    <definedName name="poweroutlet25a1p3x6">#REF!</definedName>
    <definedName name="poweroutlet25a3p4x6" localSheetId="5">#REF!</definedName>
    <definedName name="poweroutlet25a3p4x6">#REF!</definedName>
    <definedName name="ppki">#REF!</definedName>
    <definedName name="prev_qty_sup">'[22] Ar &amp; St'!$H$1:$H$65536</definedName>
    <definedName name="prev_qy_sub">'[10]Sub Structure BC = 300'!$H$1:$H$65536</definedName>
    <definedName name="PrevAMTsb">'[1]05 Sub Structure BC = 300'!$K$1:$K$65536</definedName>
    <definedName name="PrevAMTspr">'[1]05 Ar &amp; St'!$K$1:$K$65536</definedName>
    <definedName name="PrevAmtSub2" localSheetId="6">#REF!</definedName>
    <definedName name="PrevAmtSub2" localSheetId="5">#REF!</definedName>
    <definedName name="PrevAmtSub2" localSheetId="4">#REF!</definedName>
    <definedName name="PrevAmtSub2">#REF!</definedName>
    <definedName name="preventorp1" localSheetId="6">#REF!</definedName>
    <definedName name="preventorp1" localSheetId="5">#REF!</definedName>
    <definedName name="preventorp1" localSheetId="4">#REF!</definedName>
    <definedName name="preventorp1">#REF!</definedName>
    <definedName name="preventorp2" localSheetId="6">#REF!</definedName>
    <definedName name="preventorp2" localSheetId="5">#REF!</definedName>
    <definedName name="preventorp2" localSheetId="4">#REF!</definedName>
    <definedName name="preventorp2">#REF!</definedName>
    <definedName name="preventorp3" localSheetId="5">#REF!</definedName>
    <definedName name="preventorp3">#REF!</definedName>
    <definedName name="preventorp4" localSheetId="5">#REF!</definedName>
    <definedName name="preventorp4">#REF!</definedName>
    <definedName name="prevqty2" localSheetId="5">#REF!</definedName>
    <definedName name="prevqty2">#REF!</definedName>
    <definedName name="PrevQTYsb">'[1]05 Sub Structure BC = 300'!$H$1:$H$65536</definedName>
    <definedName name="PrevQTYsb2" localSheetId="6">#REF!</definedName>
    <definedName name="PrevQTYsb2" localSheetId="5">#REF!</definedName>
    <definedName name="PrevQTYsb2" localSheetId="4">#REF!</definedName>
    <definedName name="PrevQTYsb2">#REF!</definedName>
    <definedName name="PrevQTYspr">'[1]05 Ar &amp; St'!$H$1:$H$65536</definedName>
    <definedName name="PrevQtysub2" localSheetId="6">#REF!</definedName>
    <definedName name="PrevQtysub2" localSheetId="5">#REF!</definedName>
    <definedName name="PrevQtysub2" localSheetId="4">#REF!</definedName>
    <definedName name="PrevQtysub2">#REF!</definedName>
    <definedName name="Princ" localSheetId="6">#REF!</definedName>
    <definedName name="Princ" localSheetId="5">#REF!</definedName>
    <definedName name="Princ" localSheetId="4">#REF!</definedName>
    <definedName name="Princ">#REF!</definedName>
    <definedName name="_xlnm.Print_Area" localSheetId="0">'Cover Page'!$A$1:$J$40</definedName>
    <definedName name="_xlnm.Print_Area" localSheetId="1">'preamble to BOQ'!$A$1:$A$41</definedName>
    <definedName name="_xlnm.Print_Area" localSheetId="2">Summary!$A$1:$D$33</definedName>
    <definedName name="Print_Area_Reset" localSheetId="6">OFFSET('Re-bar Incinerator &amp; Ash Pit'!Full_Print,0,0,'Re-bar Incinerator &amp; Ash Pit'!Last_Row)</definedName>
    <definedName name="Print_Area_Reset" localSheetId="5">OFFSET('Re-bar Slab'!Full_Print,0,0,'Re-bar Slab'!Last_Row)</definedName>
    <definedName name="Print_Area_Reset" localSheetId="4">OFFSET('TO-1'!Full_Print,0,0,'TO-1'!Last_Row)</definedName>
    <definedName name="Print_Area_Reset">OFFSET(Full_Print,0,0,Last_Row)</definedName>
    <definedName name="ptli" localSheetId="6">#REF!</definedName>
    <definedName name="ptli" localSheetId="5">#REF!</definedName>
    <definedName name="ptli" localSheetId="4">#REF!</definedName>
    <definedName name="ptli">#REF!</definedName>
    <definedName name="pvcconductor1.5" localSheetId="5">#REF!</definedName>
    <definedName name="pvcconductor1.5" localSheetId="4">#REF!</definedName>
    <definedName name="pvcconductor1.5">#REF!</definedName>
    <definedName name="pvcconductor10" localSheetId="5">#REF!</definedName>
    <definedName name="pvcconductor10" localSheetId="4">#REF!</definedName>
    <definedName name="pvcconductor10">#REF!</definedName>
    <definedName name="pvcconductor16" localSheetId="5">#REF!</definedName>
    <definedName name="pvcconductor16">#REF!</definedName>
    <definedName name="pvcconductor2.5" localSheetId="5">#REF!</definedName>
    <definedName name="pvcconductor2.5">#REF!</definedName>
    <definedName name="pvcconductor25" localSheetId="5">#REF!</definedName>
    <definedName name="pvcconductor25">#REF!</definedName>
    <definedName name="pvcconductor4" localSheetId="5">#REF!</definedName>
    <definedName name="pvcconductor4">#REF!</definedName>
    <definedName name="pvcconductor6" localSheetId="5">#REF!</definedName>
    <definedName name="pvcconductor6">#REF!</definedName>
    <definedName name="Q" localSheetId="5">#REF!</definedName>
    <definedName name="Q">#REF!</definedName>
    <definedName name="rahel" localSheetId="5">#REF!</definedName>
    <definedName name="rahel">#REF!</definedName>
    <definedName name="Ratesb">'[1]05 Sub Structure BC = 300'!$E$1:$E$65536</definedName>
    <definedName name="Ratesp">'[1]05 Ar &amp; St'!$E$1:$E$65536</definedName>
    <definedName name="RB">'[9]Supr Rebar'!$I:$I</definedName>
    <definedName name="Rbar1">'[3]RHS and Lattice purline A-2'!$I$1:$I$65536</definedName>
    <definedName name="Rbr">'[13]Sub-Structure Rein'!$I$1:$I$65536</definedName>
    <definedName name="rei" localSheetId="6">#REF!</definedName>
    <definedName name="rei" localSheetId="5">#REF!</definedName>
    <definedName name="rei" localSheetId="4">#REF!</definedName>
    <definedName name="rei">#REF!</definedName>
    <definedName name="rende" localSheetId="6">#REF!</definedName>
    <definedName name="rende" localSheetId="5">#REF!</definedName>
    <definedName name="rende" localSheetId="4">#REF!</definedName>
    <definedName name="rende">#REF!</definedName>
    <definedName name="Reside" localSheetId="6">#REF!</definedName>
    <definedName name="Reside" localSheetId="5">#REF!</definedName>
    <definedName name="Reside" localSheetId="4">#REF!</definedName>
    <definedName name="Reside">#REF!</definedName>
    <definedName name="rf">'[18]A2 for above 3rd floor'!$G$49</definedName>
    <definedName name="RFT">'[1]05 Ar &amp; St'!#REF!</definedName>
    <definedName name="rhsprofile" localSheetId="6">#REF!</definedName>
    <definedName name="rhsprofile" localSheetId="5">#REF!</definedName>
    <definedName name="rhsprofile" localSheetId="4">#REF!</definedName>
    <definedName name="rhsprofile">#REF!</definedName>
    <definedName name="roofing_range">[10]Roofing!$A$1:$F$65536</definedName>
    <definedName name="Roofing_total" localSheetId="6">#REF!</definedName>
    <definedName name="Roofing_total" localSheetId="5">#REF!</definedName>
    <definedName name="Roofing_total" localSheetId="4">#REF!</definedName>
    <definedName name="Roofing_total">#REF!</definedName>
    <definedName name="s" localSheetId="6">#REF!</definedName>
    <definedName name="s" localSheetId="5">#REF!</definedName>
    <definedName name="s" localSheetId="4">#REF!</definedName>
    <definedName name="s">#REF!</definedName>
    <definedName name="SALI_REMOTE" localSheetId="6">#REF!</definedName>
    <definedName name="SALI_REMOTE" localSheetId="5">#REF!</definedName>
    <definedName name="SALI_REMOTE" localSheetId="4">#REF!</definedName>
    <definedName name="SALI_REMOTE">#REF!</definedName>
    <definedName name="sat_tv_fm" localSheetId="5">#REF!</definedName>
    <definedName name="sat_tv_fm">#REF!</definedName>
    <definedName name="sat_tv_fm_l" localSheetId="5">#REF!</definedName>
    <definedName name="sat_tv_fm_l">#REF!</definedName>
    <definedName name="sat_tv_fm_t" localSheetId="5">#REF!</definedName>
    <definedName name="sat_tv_fm_t">#REF!</definedName>
    <definedName name="sbgslbg" localSheetId="5">#REF!</definedName>
    <definedName name="sbgslbg">#REF!</definedName>
    <definedName name="SbØ12">'[23]SUB ST'!$L$593</definedName>
    <definedName name="SbØ14">'[23]SUB ST'!$M$593</definedName>
    <definedName name="SbØ16">'[23]SUB ST'!$N$593</definedName>
    <definedName name="SbØ20">'[23]SUB ST'!$O$593</definedName>
    <definedName name="SbØ24">'[23]SUB ST'!$P$593</definedName>
    <definedName name="SBQTY" localSheetId="6">#REF!</definedName>
    <definedName name="SBQTY" localSheetId="5">#REF!</definedName>
    <definedName name="SBQTY" localSheetId="4">#REF!</definedName>
    <definedName name="SBQTY">#REF!</definedName>
    <definedName name="Sched_Pay" localSheetId="6">#REF!</definedName>
    <definedName name="Sched_Pay" localSheetId="5">#REF!</definedName>
    <definedName name="Sched_Pay" localSheetId="4">#REF!</definedName>
    <definedName name="Sched_Pay">#REF!</definedName>
    <definedName name="Scheduled_Extra_Payments" localSheetId="6">#REF!</definedName>
    <definedName name="Scheduled_Extra_Payments" localSheetId="5">#REF!</definedName>
    <definedName name="Scheduled_Extra_Payments" localSheetId="4">#REF!</definedName>
    <definedName name="Scheduled_Extra_Payments">#REF!</definedName>
    <definedName name="Scheduled_Interest_Rate" localSheetId="5">#REF!</definedName>
    <definedName name="Scheduled_Interest_Rate">#REF!</definedName>
    <definedName name="Scheduled_Monthly_Payment" localSheetId="5">#REF!</definedName>
    <definedName name="Scheduled_Monthly_Payment">#REF!</definedName>
    <definedName name="screed" localSheetId="5">#REF!</definedName>
    <definedName name="screed">#REF!</definedName>
    <definedName name="sene" localSheetId="5">#REF!</definedName>
    <definedName name="sene">#REF!</definedName>
    <definedName name="SERVICE" localSheetId="5">#REF!</definedName>
    <definedName name="SERVICE">#REF!</definedName>
    <definedName name="sfa">'[24]05 A-2 300kp Shop Sup St.'!$A$1:$F$65536</definedName>
    <definedName name="sfgasg" localSheetId="6">#REF!</definedName>
    <definedName name="sfgasg" localSheetId="5">#REF!</definedName>
    <definedName name="sfgasg" localSheetId="4">#REF!</definedName>
    <definedName name="sfgasg">#REF!</definedName>
    <definedName name="sFlr">'[25]05 RB A-2 300kp Shop Sub St.'!$G$1:$G$65536</definedName>
    <definedName name="singleswitch" localSheetId="6">#REF!</definedName>
    <definedName name="singleswitch" localSheetId="5">#REF!</definedName>
    <definedName name="singleswitch" localSheetId="4">#REF!</definedName>
    <definedName name="singleswitch">#REF!</definedName>
    <definedName name="singleswitchwp" localSheetId="6">#REF!</definedName>
    <definedName name="singleswitchwp" localSheetId="5">#REF!</definedName>
    <definedName name="singleswitchwp" localSheetId="4">#REF!</definedName>
    <definedName name="singleswitchwp">#REF!</definedName>
    <definedName name="sinto" localSheetId="6">#REF!</definedName>
    <definedName name="sinto" localSheetId="5">#REF!</definedName>
    <definedName name="sinto" localSheetId="4">#REF!</definedName>
    <definedName name="sinto">#REF!</definedName>
    <definedName name="sMbr">'[25]05 RB A-2 300kp Shop Sub St.'!$H$1:$H$65536</definedName>
    <definedName name="socket10a1p" localSheetId="6">#REF!</definedName>
    <definedName name="socket10a1p" localSheetId="5">#REF!</definedName>
    <definedName name="socket10a1p" localSheetId="4">#REF!</definedName>
    <definedName name="socket10a1p">#REF!</definedName>
    <definedName name="socket16a1p" localSheetId="6">#REF!</definedName>
    <definedName name="socket16a1p" localSheetId="5">#REF!</definedName>
    <definedName name="socket16a1p" localSheetId="4">#REF!</definedName>
    <definedName name="socket16a1p">#REF!</definedName>
    <definedName name="SOCKET16A3P" localSheetId="6">#REF!</definedName>
    <definedName name="SOCKET16A3P" localSheetId="5">#REF!</definedName>
    <definedName name="SOCKET16A3P" localSheetId="4">#REF!</definedName>
    <definedName name="SOCKET16A3P">#REF!</definedName>
    <definedName name="socket16a3x4" localSheetId="5">#REF!</definedName>
    <definedName name="socket16a3x4">#REF!</definedName>
    <definedName name="SOCKET20A1P" localSheetId="5">#REF!</definedName>
    <definedName name="SOCKET20A1P">#REF!</definedName>
    <definedName name="socketoutlet_schucko" localSheetId="5">#REF!</definedName>
    <definedName name="socketoutlet_schucko">#REF!</definedName>
    <definedName name="socketwithswitch16a1p" localSheetId="5">#REF!</definedName>
    <definedName name="socketwithswitch16a1p">#REF!</definedName>
    <definedName name="socketwp10a1p" localSheetId="5">#REF!</definedName>
    <definedName name="socketwp10a1p">#REF!</definedName>
    <definedName name="spblk">'[18]A2 for above 3rd floor'!$G$41</definedName>
    <definedName name="spco">'[18]A2 for above 3rd floor'!$G$31</definedName>
    <definedName name="SPECIFICATION" localSheetId="6">#REF!</definedName>
    <definedName name="SPECIFICATION" localSheetId="5">#REF!</definedName>
    <definedName name="SPECIFICATION" localSheetId="4">#REF!</definedName>
    <definedName name="SPECIFICATION">#REF!</definedName>
    <definedName name="SpØ10">'[23]SUPER ST'!$L$2388</definedName>
    <definedName name="SpØ12">'[23]SUPER ST'!$M$2388</definedName>
    <definedName name="SpØ14">'[23]SUPER ST'!$N$2388</definedName>
    <definedName name="SpØ16">'[13]Super-Structure Rein'!$P$227</definedName>
    <definedName name="SpØ20">'[13]Super-Structure Rein'!$Q$227</definedName>
    <definedName name="SpØ24">'[13]Super-Structure Rein'!$R$227</definedName>
    <definedName name="SpØ6">'[23]SUPER ST'!$J$2388</definedName>
    <definedName name="SpØ8">'[23]SUPER ST'!$K$2388</definedName>
    <definedName name="SprQTY" localSheetId="6">#REF!</definedName>
    <definedName name="SprQTY" localSheetId="5">#REF!</definedName>
    <definedName name="SprQTY" localSheetId="4">#REF!</definedName>
    <definedName name="SprQTY">#REF!</definedName>
    <definedName name="srgas" localSheetId="6">#REF!</definedName>
    <definedName name="srgas" localSheetId="5">#REF!</definedName>
    <definedName name="srgas" localSheetId="4">#REF!</definedName>
    <definedName name="srgas">#REF!</definedName>
    <definedName name="ss" localSheetId="6">'[1]05 RB A-2 300kp Res. Sub St.'!#REF!</definedName>
    <definedName name="ss" localSheetId="5">'[1]05 RB A-2 300kp Res. Sub St.'!#REF!</definedName>
    <definedName name="ss" localSheetId="4">'[1]05 RB A-2 300kp Res. Sub St.'!#REF!</definedName>
    <definedName name="ss">'[1]05 RB A-2 300kp Res. Sub St.'!#REF!</definedName>
    <definedName name="ss." localSheetId="6">#REF!</definedName>
    <definedName name="ss." localSheetId="5">#REF!</definedName>
    <definedName name="ss." localSheetId="4">#REF!</definedName>
    <definedName name="ss.">#REF!</definedName>
    <definedName name="sshgyighjkuhv" localSheetId="6">#REF!</definedName>
    <definedName name="sshgyighjkuhv" localSheetId="5">#REF!</definedName>
    <definedName name="sshgyighjkuhv" localSheetId="4">#REF!</definedName>
    <definedName name="sshgyighjkuhv">#REF!</definedName>
    <definedName name="ssss" localSheetId="5">#REF!</definedName>
    <definedName name="ssss">#REF!</definedName>
    <definedName name="ssssss" localSheetId="5">'[1]05 Ar &amp; St'!#REF!</definedName>
    <definedName name="ssssss">'[1]05 Ar &amp; St'!#REF!</definedName>
    <definedName name="ssssssssssssssssssssssssssssssssssssssssssssss" localSheetId="6">#REF!</definedName>
    <definedName name="ssssssssssssssssssssssssssssssssssssssssssssss" localSheetId="5">#REF!</definedName>
    <definedName name="ssssssssssssssssssssssssssssssssssssssssssssss" localSheetId="4">#REF!</definedName>
    <definedName name="ssssssssssssssssssssssssssssssssssssssssssssss">#REF!</definedName>
    <definedName name="staf" localSheetId="6">#REF!</definedName>
    <definedName name="staf" localSheetId="5">#REF!</definedName>
    <definedName name="staf" localSheetId="4">#REF!</definedName>
    <definedName name="staf">#REF!</definedName>
    <definedName name="staircasetimerswitch" localSheetId="6">#REF!</definedName>
    <definedName name="staircasetimerswitch" localSheetId="5">#REF!</definedName>
    <definedName name="staircasetimerswitch" localSheetId="4">#REF!</definedName>
    <definedName name="staircasetimerswitch">#REF!</definedName>
    <definedName name="steelmast20" localSheetId="5">#REF!</definedName>
    <definedName name="steelmast20">#REF!</definedName>
    <definedName name="steelpole12" localSheetId="5">#REF!</definedName>
    <definedName name="steelpole12">#REF!</definedName>
    <definedName name="steelpole3" localSheetId="5">#REF!</definedName>
    <definedName name="steelpole3">#REF!</definedName>
    <definedName name="steelpole6" localSheetId="5">#REF!</definedName>
    <definedName name="steelpole6">#REF!</definedName>
    <definedName name="steelpole9" localSheetId="5">#REF!</definedName>
    <definedName name="steelpole9">#REF!</definedName>
    <definedName name="Stirupp_Info" localSheetId="5">#REF!</definedName>
    <definedName name="Stirupp_Info">#REF!</definedName>
    <definedName name="Stl_Truss">'[13]T-OFF'!$A$1:$F$65536</definedName>
    <definedName name="Str_Steel_Work">'[1]05 Ar &amp; St'!#REF!</definedName>
    <definedName name="stralstl">'[18]A2 for above 3rd floor'!$G$103</definedName>
    <definedName name="Structural_steel_work" localSheetId="6">#REF!</definedName>
    <definedName name="Structural_steel_work" localSheetId="5">#REF!</definedName>
    <definedName name="Structural_steel_work" localSheetId="4">#REF!</definedName>
    <definedName name="Structural_steel_work">#REF!</definedName>
    <definedName name="Structural_steel_work_total">'[8] Ar &amp; St'!$M$77</definedName>
    <definedName name="strutural_steel_total">'[26]08 Ar &amp; St'!$M$23</definedName>
    <definedName name="sub" localSheetId="6">#REF!</definedName>
    <definedName name="sub" localSheetId="5">#REF!</definedName>
    <definedName name="sub" localSheetId="4">#REF!</definedName>
    <definedName name="sub">#REF!</definedName>
    <definedName name="Sub_Concrete" localSheetId="6">#REF!</definedName>
    <definedName name="Sub_Concrete" localSheetId="5">#REF!</definedName>
    <definedName name="Sub_Concrete" localSheetId="4">#REF!</definedName>
    <definedName name="Sub_Concrete">#REF!</definedName>
    <definedName name="Sub_Concrete_Work">'[1]05 Sub Structure BC = 300'!$M$57</definedName>
    <definedName name="Sub_Structure">'[1]05 Summary'!$E$21</definedName>
    <definedName name="subdia">'[27]RB E-1 300kp SHOP. Sub St.'!$D$1:$D$65536</definedName>
    <definedName name="sum" localSheetId="6">#REF!</definedName>
    <definedName name="sum" localSheetId="5">#REF!</definedName>
    <definedName name="sum" localSheetId="4">#REF!</definedName>
    <definedName name="sum">#REF!</definedName>
    <definedName name="Sum?" localSheetId="6">#REF!</definedName>
    <definedName name="Sum?" localSheetId="5">#REF!</definedName>
    <definedName name="Sum?" localSheetId="4">#REF!</definedName>
    <definedName name="Sum?">#REF!</definedName>
    <definedName name="super">'[1]05 A-2 300kp Sup St.'!$A$1:$F$65536</definedName>
    <definedName name="Super_concrete_range">'[10]E-1 300kp Res. Sup St.'!$A$1:$F$65536</definedName>
    <definedName name="Super_Concrete_Work">'[1]05 Ar &amp; St'!$M$40</definedName>
    <definedName name="super_qty_range">'[5]E-1 200kp  Sup St.'!$A$1:$F$65536</definedName>
    <definedName name="Super_Structure">'[1]05 Summary'!$E$37</definedName>
    <definedName name="supper" localSheetId="6">#REF!</definedName>
    <definedName name="supper" localSheetId="5">#REF!</definedName>
    <definedName name="supper" localSheetId="4">#REF!</definedName>
    <definedName name="supper">#REF!</definedName>
    <definedName name="surfacepanel12acb" localSheetId="6">#REF!</definedName>
    <definedName name="surfacepanel12acb" localSheetId="5">#REF!</definedName>
    <definedName name="surfacepanel12acb" localSheetId="4">#REF!</definedName>
    <definedName name="surfacepanel12acb">#REF!</definedName>
    <definedName name="surfacepanel24acb" localSheetId="6">#REF!</definedName>
    <definedName name="surfacepanel24acb" localSheetId="5">#REF!</definedName>
    <definedName name="surfacepanel24acb" localSheetId="4">#REF!</definedName>
    <definedName name="surfacepanel24acb">#REF!</definedName>
    <definedName name="surfacepanel36acb" localSheetId="5">#REF!</definedName>
    <definedName name="surfacepanel36acb">#REF!</definedName>
    <definedName name="surfacepanel8acb" localSheetId="5">#REF!</definedName>
    <definedName name="surfacepanel8acb">#REF!</definedName>
    <definedName name="surgearrester_40" localSheetId="5">#REF!</definedName>
    <definedName name="surgearrester_40">#REF!</definedName>
    <definedName name="surgearrester_70" localSheetId="5">#REF!</definedName>
    <definedName name="surgearrester_70">#REF!</definedName>
    <definedName name="surv" localSheetId="5">#REF!</definedName>
    <definedName name="surv">#REF!</definedName>
    <definedName name="SURVICE" localSheetId="5">#REF!</definedName>
    <definedName name="SURVICE">#REF!</definedName>
    <definedName name="t" localSheetId="5">#REF!</definedName>
    <definedName name="t">#REF!</definedName>
    <definedName name="tcs058136il" localSheetId="5">#REF!</definedName>
    <definedName name="tcs058136il">#REF!</definedName>
    <definedName name="tcs058136io" localSheetId="5">#REF!</definedName>
    <definedName name="tcs058136io">#REF!</definedName>
    <definedName name="tcs058136ip" localSheetId="5">#REF!</definedName>
    <definedName name="tcs058136ip">#REF!</definedName>
    <definedName name="tcs058236dl" localSheetId="5">#REF!</definedName>
    <definedName name="tcs058236dl">#REF!</definedName>
    <definedName name="tcs058236do" localSheetId="5">#REF!</definedName>
    <definedName name="tcs058236do">#REF!</definedName>
    <definedName name="tcs058236dp" localSheetId="5">#REF!</definedName>
    <definedName name="tcs058236dp">#REF!</definedName>
    <definedName name="TECHN" localSheetId="6">#REF!</definedName>
    <definedName name="TECHN" localSheetId="5">#REF!</definedName>
    <definedName name="TECHN" localSheetId="4">#REF!</definedName>
    <definedName name="TECHN">#N/A</definedName>
    <definedName name="tel" localSheetId="6">#REF!</definedName>
    <definedName name="tel" localSheetId="5">#REF!</definedName>
    <definedName name="tel" localSheetId="4">#REF!</definedName>
    <definedName name="tel">#REF!</definedName>
    <definedName name="telephonepoint" localSheetId="5">#REF!</definedName>
    <definedName name="telephonepoint" localSheetId="4">#REF!</definedName>
    <definedName name="telephonepoint">#REF!</definedName>
    <definedName name="Test">'[1]05 Summary'!$E$14</definedName>
    <definedName name="testclamp25x3" localSheetId="6">#REF!</definedName>
    <definedName name="testclamp25x3" localSheetId="5">#REF!</definedName>
    <definedName name="testclamp25x3" localSheetId="4">#REF!</definedName>
    <definedName name="testclamp25x3">#REF!</definedName>
    <definedName name="testclamp5070" localSheetId="6">#REF!</definedName>
    <definedName name="testclamp5070" localSheetId="5">#REF!</definedName>
    <definedName name="testclamp5070" localSheetId="4">#REF!</definedName>
    <definedName name="testclamp5070">#REF!</definedName>
    <definedName name="Three_H_A_2" localSheetId="6">'[28]Solomon Weldu A2,E1-FevV'!#REF!</definedName>
    <definedName name="Three_H_A_2" localSheetId="5">'[28]Solomon Weldu A2,E1-FevV'!#REF!</definedName>
    <definedName name="Three_H_A_2" localSheetId="4">'[28]Solomon Weldu A2,E1-FevV'!#REF!</definedName>
    <definedName name="Three_H_A_2">'[28]Solomon Weldu A2,E1-FevV'!#REF!</definedName>
    <definedName name="timerswitch" localSheetId="6">#REF!</definedName>
    <definedName name="timerswitch" localSheetId="5">#REF!</definedName>
    <definedName name="timerswitch" localSheetId="4">#REF!</definedName>
    <definedName name="timerswitch">#REF!</definedName>
    <definedName name="tms136gdl140" localSheetId="6">#REF!</definedName>
    <definedName name="tms136gdl140" localSheetId="5">#REF!</definedName>
    <definedName name="tms136gdl140" localSheetId="4">#REF!</definedName>
    <definedName name="tms136gdl140">#REF!</definedName>
    <definedName name="tms136gkd140" localSheetId="6">#REF!</definedName>
    <definedName name="tms136gkd140" localSheetId="5">#REF!</definedName>
    <definedName name="tms136gkd140" localSheetId="4">#REF!</definedName>
    <definedName name="tms136gkd140">#REF!</definedName>
    <definedName name="tms236gkh240" localSheetId="5">#REF!</definedName>
    <definedName name="tms236gkh240">#REF!</definedName>
    <definedName name="TodateQTYspr">'[1]05 Ar &amp; St'!$J$1:$J$65536</definedName>
    <definedName name="Total">'[13]Sub-Structure Rein'!$J$1:$J$65536</definedName>
    <definedName name="Total_block_work" localSheetId="6">#REF!</definedName>
    <definedName name="Total_block_work" localSheetId="5">#REF!</definedName>
    <definedName name="Total_block_work" localSheetId="4">#REF!</definedName>
    <definedName name="Total_block_work">#REF!</definedName>
    <definedName name="Total_Interest" localSheetId="6">#REF!</definedName>
    <definedName name="Total_Interest" localSheetId="5">#REF!</definedName>
    <definedName name="Total_Interest" localSheetId="4">#REF!</definedName>
    <definedName name="Total_Interest">#REF!</definedName>
    <definedName name="Total_Pay" localSheetId="6">#REF!</definedName>
    <definedName name="Total_Pay" localSheetId="5">#REF!</definedName>
    <definedName name="Total_Pay" localSheetId="4">#REF!</definedName>
    <definedName name="Total_Pay">#REF!</definedName>
    <definedName name="Total_Structural_Steel_Work">'[29]06 to 08 Ar &amp; St'!$M$69</definedName>
    <definedName name="Total_summary" localSheetId="6">#REF!</definedName>
    <definedName name="Total_summary" localSheetId="5">#REF!</definedName>
    <definedName name="Total_summary" localSheetId="4">#REF!</definedName>
    <definedName name="Total_summary">#REF!</definedName>
    <definedName name="total1">'[3]RHS and Lattice purline A-2'!$J$1:$J$65536</definedName>
    <definedName name="total2">'[4] L -1  sub R-bar for 200Kpa '!$J$1:$J$65536</definedName>
    <definedName name="TotalBridges10">'[30]Bills of Quantities'!#REF!</definedName>
    <definedName name="TotalBridges11">'[30]Bills of Quantities'!#REF!</definedName>
    <definedName name="TotalBridges12">'[30]Bills of Quantities'!#REF!</definedName>
    <definedName name="TotalBridges13">'[30]Bills of Quantities'!#REF!</definedName>
    <definedName name="TotalBridges14">'[30]Bills of Quantities'!#REF!</definedName>
    <definedName name="TotalBridges15">'[30]Bills of Quantities'!#REF!</definedName>
    <definedName name="TotalBridges16">'[30]Bills of Quantities'!#REF!</definedName>
    <definedName name="TotalBridges2">'[30]Bills of Quantities'!$O$126</definedName>
    <definedName name="TotalBridges3">'[30]Bills of Quantities'!#REF!</definedName>
    <definedName name="TotalBridges4">'[30]Bills of Quantities'!#REF!</definedName>
    <definedName name="TotalBridges5">'[30]Bills of Quantities'!#REF!</definedName>
    <definedName name="TotalBridges6">'[30]Bills of Quantities'!#REF!</definedName>
    <definedName name="TotalBridges7">'[30]Bills of Quantities'!#REF!</definedName>
    <definedName name="TotalBridges8">'[30]Bills of Quantities'!#REF!</definedName>
    <definedName name="TotalBridges9">'[30]Bills of Quantities'!#REF!</definedName>
    <definedName name="TotalDayworks2" localSheetId="6">#REF!</definedName>
    <definedName name="TotalDayworks2" localSheetId="5">#REF!</definedName>
    <definedName name="TotalDayworks2" localSheetId="4">#REF!</definedName>
    <definedName name="TotalDayworks2">#REF!</definedName>
    <definedName name="TotalEarthworks10" localSheetId="6">'[30]Bills of Quantities'!#REF!</definedName>
    <definedName name="TotalEarthworks10" localSheetId="5">'[30]Bills of Quantities'!#REF!</definedName>
    <definedName name="TotalEarthworks10">'[30]Bills of Quantities'!#REF!</definedName>
    <definedName name="TotalEarthworks11" localSheetId="6">'[30]Bills of Quantities'!#REF!</definedName>
    <definedName name="TotalEarthworks11" localSheetId="5">'[30]Bills of Quantities'!#REF!</definedName>
    <definedName name="TotalEarthworks11">'[30]Bills of Quantities'!#REF!</definedName>
    <definedName name="TotalEarthworks12">'[30]Bills of Quantities'!#REF!</definedName>
    <definedName name="TotalEarthworks13">'[30]Bills of Quantities'!#REF!</definedName>
    <definedName name="TotalEarthworks14">'[30]Bills of Quantities'!#REF!</definedName>
    <definedName name="TotalEarthworks15">'[30]Bills of Quantities'!#REF!</definedName>
    <definedName name="TotalEarthworks16">'[30]Bills of Quantities'!#REF!</definedName>
    <definedName name="TotalEarthworks2">'[30]Bills of Quantities'!$O$17</definedName>
    <definedName name="TotalEarthworks3">'[30]Bills of Quantities'!#REF!</definedName>
    <definedName name="TotalEarthworks4">'[30]Bills of Quantities'!#REF!</definedName>
    <definedName name="TotalEarthworks5">'[30]Bills of Quantities'!#REF!</definedName>
    <definedName name="TotalEarthworks6">'[30]Bills of Quantities'!#REF!</definedName>
    <definedName name="TotalEarthworks7">'[30]Bills of Quantities'!#REF!</definedName>
    <definedName name="TotalEarthworks8">'[30]Bills of Quantities'!#REF!</definedName>
    <definedName name="TotalEarthworks9">'[30]Bills of Quantities'!#REF!</definedName>
    <definedName name="TotalIncidentals10">'[30]Bills of Quantities'!#REF!</definedName>
    <definedName name="TotalIncidentals11">'[30]Bills of Quantities'!#REF!</definedName>
    <definedName name="TotalIncidentals12">'[30]Bills of Quantities'!#REF!</definedName>
    <definedName name="TotalIncidentals13">'[30]Bills of Quantities'!#REF!</definedName>
    <definedName name="TotalIncidentals14">'[30]Bills of Quantities'!#REF!</definedName>
    <definedName name="TotalIncidentals15">'[30]Bills of Quantities'!#REF!</definedName>
    <definedName name="TotalIncidentals16">'[30]Bills of Quantities'!#REF!</definedName>
    <definedName name="TotalIncidentals2">'[30]Bills of Quantities'!$O$151</definedName>
    <definedName name="TotalIncidentals3">'[30]Bills of Quantities'!#REF!</definedName>
    <definedName name="TotalIncidentals4">'[30]Bills of Quantities'!#REF!</definedName>
    <definedName name="TotalIncidentals5">'[30]Bills of Quantities'!#REF!</definedName>
    <definedName name="TotalIncidentals6">'[30]Bills of Quantities'!#REF!</definedName>
    <definedName name="TotalIncidentals7">'[30]Bills of Quantities'!#REF!</definedName>
    <definedName name="TotalIncidentals8">'[30]Bills of Quantities'!#REF!</definedName>
    <definedName name="TotalIncidentals9">'[30]Bills of Quantities'!#REF!</definedName>
    <definedName name="TotalMisc10">'[30]Bills of Quantities'!#REF!</definedName>
    <definedName name="TotalMisc11">'[30]Bills of Quantities'!#REF!</definedName>
    <definedName name="TotalMisc12">'[30]Bills of Quantities'!#REF!</definedName>
    <definedName name="TotalMisc13">'[30]Bills of Quantities'!#REF!</definedName>
    <definedName name="TotalMisc14">'[30]Bills of Quantities'!#REF!</definedName>
    <definedName name="TotalMisc15">'[30]Bills of Quantities'!#REF!</definedName>
    <definedName name="TotalMisc16">'[30]Bills of Quantities'!#REF!</definedName>
    <definedName name="TotalMisc2">'[30]Bills of Quantities'!$O$201</definedName>
    <definedName name="TotalMisc3">'[30]Bills of Quantities'!#REF!</definedName>
    <definedName name="TotalMisc4">'[30]Bills of Quantities'!#REF!</definedName>
    <definedName name="TotalMisc5">'[30]Bills of Quantities'!#REF!</definedName>
    <definedName name="TotalMisc6">'[30]Bills of Quantities'!#REF!</definedName>
    <definedName name="TotalMisc7">'[30]Bills of Quantities'!#REF!</definedName>
    <definedName name="TotalMisc8">'[30]Bills of Quantities'!#REF!</definedName>
    <definedName name="TotalMisc9">'[30]Bills of Quantities'!#REF!</definedName>
    <definedName name="TotalPavements10">'[30]Bills of Quantities'!#REF!</definedName>
    <definedName name="TotalPavements11">'[30]Bills of Quantities'!#REF!</definedName>
    <definedName name="TotalPavements12">'[30]Bills of Quantities'!#REF!</definedName>
    <definedName name="TotalPavements13">'[30]Bills of Quantities'!#REF!</definedName>
    <definedName name="TotalPavements14">'[30]Bills of Quantities'!#REF!</definedName>
    <definedName name="TotalPavements15">'[30]Bills of Quantities'!#REF!</definedName>
    <definedName name="TotalPavements16">'[30]Bills of Quantities'!#REF!</definedName>
    <definedName name="TotalPavements2">'[30]Bills of Quantities'!$O$30</definedName>
    <definedName name="TotalPavements3">'[30]Bills of Quantities'!#REF!</definedName>
    <definedName name="TotalPavements4">'[30]Bills of Quantities'!#REF!</definedName>
    <definedName name="TotalPavements5">'[30]Bills of Quantities'!#REF!</definedName>
    <definedName name="TotalPavements6">'[30]Bills of Quantities'!#REF!</definedName>
    <definedName name="TotalPavements7">'[30]Bills of Quantities'!#REF!</definedName>
    <definedName name="TotalPavements8">'[30]Bills of Quantities'!#REF!</definedName>
    <definedName name="TotalPavements9">'[30]Bills of Quantities'!#REF!</definedName>
    <definedName name="TotalStructures10">'[30]Bills of Quantities'!#REF!</definedName>
    <definedName name="TotalStructures11">'[30]Bills of Quantities'!#REF!</definedName>
    <definedName name="TotalStructures12">'[30]Bills of Quantities'!#REF!</definedName>
    <definedName name="TotalStructures13">'[30]Bills of Quantities'!#REF!</definedName>
    <definedName name="TotalStructures14">'[30]Bills of Quantities'!#REF!</definedName>
    <definedName name="TotalStructures15">'[30]Bills of Quantities'!#REF!</definedName>
    <definedName name="TotalStructures16">'[30]Bills of Quantities'!#REF!</definedName>
    <definedName name="TotalStructures2">'[30]Bills of Quantities'!$O$89</definedName>
    <definedName name="TotalStructures3">'[30]Bills of Quantities'!#REF!</definedName>
    <definedName name="TotalStructures4">'[30]Bills of Quantities'!#REF!</definedName>
    <definedName name="TotalStructures5">'[30]Bills of Quantities'!#REF!</definedName>
    <definedName name="TotalStructures6">'[30]Bills of Quantities'!#REF!</definedName>
    <definedName name="TotalStructures7">'[30]Bills of Quantities'!#REF!</definedName>
    <definedName name="TotalStructures8">'[30]Bills of Quantities'!#REF!</definedName>
    <definedName name="TotalStructures9">'[30]Bills of Quantities'!#REF!</definedName>
    <definedName name="TR" localSheetId="6">#REF!</definedName>
    <definedName name="TR" localSheetId="5">#REF!</definedName>
    <definedName name="TR" localSheetId="4">#REF!</definedName>
    <definedName name="TR">#N/A</definedName>
    <definedName name="TTL">'[9]Supr Rebar'!$J:$J</definedName>
    <definedName name="ttttt">#REF!</definedName>
    <definedName name="tv" localSheetId="6">#REF!</definedName>
    <definedName name="tv" localSheetId="5">#REF!</definedName>
    <definedName name="tv" localSheetId="4">#REF!</definedName>
    <definedName name="tv">#REF!</definedName>
    <definedName name="tvaerial10element" localSheetId="6">#REF!</definedName>
    <definedName name="tvaerial10element" localSheetId="5">#REF!</definedName>
    <definedName name="tvaerial10element" localSheetId="4">#REF!</definedName>
    <definedName name="tvaerial10element">#REF!</definedName>
    <definedName name="tvoutletloopthrough" localSheetId="6">#REF!</definedName>
    <definedName name="tvoutletloopthrough" localSheetId="5">#REF!</definedName>
    <definedName name="tvoutletloopthrough" localSheetId="4">#REF!</definedName>
    <definedName name="tvoutletloopthrough">#REF!</definedName>
    <definedName name="tvoutletterminal" localSheetId="5">#REF!</definedName>
    <definedName name="tvoutletterminal">#REF!</definedName>
    <definedName name="tvpoint" localSheetId="5">#REF!</definedName>
    <definedName name="tvpoint">#REF!</definedName>
    <definedName name="Twenty_Five_H_A_2" localSheetId="6">'[28]Solomon Weldu A2,E1-FevV'!#REF!</definedName>
    <definedName name="Twenty_Five_H_A_2" localSheetId="5">'[28]Solomon Weldu A2,E1-FevV'!#REF!</definedName>
    <definedName name="Twenty_Five_H_A_2" localSheetId="4">'[28]Solomon Weldu A2,E1-FevV'!#REF!</definedName>
    <definedName name="Twenty_Five_H_A_2">'[28]Solomon Weldu A2,E1-FevV'!#REF!</definedName>
    <definedName name="Two_H" localSheetId="6">#REF!</definedName>
    <definedName name="Two_H" localSheetId="5">#REF!</definedName>
    <definedName name="Two_H" localSheetId="4">#REF!</definedName>
    <definedName name="Two_H">#REF!</definedName>
    <definedName name="Two_H_A_2" localSheetId="6">'[28]Solomon Weldu A2,E1-FevV'!#REF!</definedName>
    <definedName name="Two_H_A_2" localSheetId="5">'[28]Solomon Weldu A2,E1-FevV'!#REF!</definedName>
    <definedName name="Two_H_A_2" localSheetId="4">'[28]Solomon Weldu A2,E1-FevV'!#REF!</definedName>
    <definedName name="Two_H_A_2">'[28]Solomon Weldu A2,E1-FevV'!#REF!</definedName>
    <definedName name="twowayswitch" localSheetId="6">#REF!</definedName>
    <definedName name="twowayswitch" localSheetId="5">#REF!</definedName>
    <definedName name="twowayswitch" localSheetId="4">#REF!</definedName>
    <definedName name="twowayswitch">#REF!</definedName>
    <definedName name="u" localSheetId="6">#REF!</definedName>
    <definedName name="u" localSheetId="5">#REF!</definedName>
    <definedName name="u" localSheetId="4">#REF!</definedName>
    <definedName name="u">#REF!</definedName>
    <definedName name="untprice" localSheetId="6">#REF!</definedName>
    <definedName name="untprice" localSheetId="5">#REF!</definedName>
    <definedName name="untprice" localSheetId="4">#REF!</definedName>
    <definedName name="untprice">#REF!</definedName>
    <definedName name="uuu">'[17]Block A Rebar'!$H$8:$H$66375</definedName>
    <definedName name="Values_Entered" localSheetId="6">IF('Re-bar Incinerator &amp; Ash Pit'!Loan_Amount*[0]!Interest_Rate*'Re-bar Incinerator &amp; Ash Pit'!Loan_Years*'Re-bar Incinerator &amp; Ash Pit'!Loan_Start&gt;0,1,0)</definedName>
    <definedName name="Values_Entered" localSheetId="5">IF([0]!Loan_Amount*[0]!Interest_Rate*'Re-bar Slab'!Loan_Years*'Re-bar Slab'!Loan_Start&gt;0,1,0)</definedName>
    <definedName name="Values_Entered" localSheetId="4">IF('TO-1'!Loan_Amount*Interest_Rate*'TO-1'!Loan_Years*'TO-1'!Loan_Start&gt;0,1,0)</definedName>
    <definedName name="Values_Entered">IF(Loan_Amount*Interest_Rate*Loan_Years*Loan_Start&gt;0,1,0)</definedName>
    <definedName name="vcvcvzcb" localSheetId="6">#REF!</definedName>
    <definedName name="vcvcvzcb" localSheetId="5">#REF!</definedName>
    <definedName name="vcvcvzcb" localSheetId="4">#REF!</definedName>
    <definedName name="vcvcvzcb">#REF!</definedName>
    <definedName name="vDateTime" localSheetId="6">#REF!</definedName>
    <definedName name="vDateTime" localSheetId="5">#REF!</definedName>
    <definedName name="vDateTime" localSheetId="4">#REF!</definedName>
    <definedName name="vDateTime">#REF!</definedName>
    <definedName name="vDiastolic" localSheetId="6">#REF!</definedName>
    <definedName name="vDiastolic" localSheetId="5">#REF!</definedName>
    <definedName name="vDiastolic" localSheetId="4">#REF!</definedName>
    <definedName name="vDiastolic">#REF!</definedName>
    <definedName name="vfghdhhdh" localSheetId="5">#REF!</definedName>
    <definedName name="vfghdhhdh">#REF!</definedName>
    <definedName name="vHeartRate" localSheetId="5">#REF!</definedName>
    <definedName name="vHeartRate">#REF!</definedName>
    <definedName name="vibrationdetector" localSheetId="5">#REF!</definedName>
    <definedName name="vibrationdetector">#REF!</definedName>
    <definedName name="vSystolic" localSheetId="5">#REF!</definedName>
    <definedName name="vSystolic">#REF!</definedName>
    <definedName name="vvvvvvvv" localSheetId="5">#REF!</definedName>
    <definedName name="vvvvvvvv">#REF!</definedName>
    <definedName name="wallglobe" localSheetId="5">#REF!</definedName>
    <definedName name="wallglobe">#REF!</definedName>
    <definedName name="wer" localSheetId="5">#REF!</definedName>
    <definedName name="wer">#REF!</definedName>
    <definedName name="Window_Door">'[13]Windows and Doors'!$A$23:$Y$40</definedName>
    <definedName name="Windows">'[13]Windows and Doors'!$A$12:$Y$21</definedName>
    <definedName name="WORK">[31]wa!$C$16:$I$17</definedName>
    <definedName name="WORK1">[31]wa!$C$16:$I$17</definedName>
    <definedName name="xbxbbxbx" localSheetId="6">#REF!</definedName>
    <definedName name="xbxbbxbx" localSheetId="5">#REF!</definedName>
    <definedName name="xbxbbxbx" localSheetId="4">#REF!</definedName>
    <definedName name="xbxbbxbx">#REF!</definedName>
    <definedName name="xCCc" localSheetId="6">#REF!</definedName>
    <definedName name="xCCc" localSheetId="5">#REF!</definedName>
    <definedName name="xCCc" localSheetId="4">#REF!</definedName>
    <definedName name="xCCc">#REF!</definedName>
    <definedName name="xczczc">'[32]Windows and Doors'!$A$5:$Y$10</definedName>
    <definedName name="xxx" localSheetId="6">#REF!</definedName>
    <definedName name="xxx" localSheetId="5">#REF!</definedName>
    <definedName name="xxx" localSheetId="4">#REF!</definedName>
    <definedName name="xxx">#REF!</definedName>
    <definedName name="xxxxbx" localSheetId="6">#REF!</definedName>
    <definedName name="xxxxbx" localSheetId="5">#REF!</definedName>
    <definedName name="xxxxbx" localSheetId="4">#REF!</definedName>
    <definedName name="xxxxbx">#REF!</definedName>
    <definedName name="yyyyyy" localSheetId="6">#REF!</definedName>
    <definedName name="yyyyyy" localSheetId="5">#REF!</definedName>
    <definedName name="yyyyyy" localSheetId="4">#REF!</definedName>
    <definedName name="yyyyyy">#REF!</definedName>
    <definedName name="z" localSheetId="5">#REF!</definedName>
    <definedName name="z">#REF!</definedName>
  </definedNames>
  <calcPr calcId="145621"/>
</workbook>
</file>

<file path=xl/calcChain.xml><?xml version="1.0" encoding="utf-8"?>
<calcChain xmlns="http://schemas.openxmlformats.org/spreadsheetml/2006/main">
  <c r="L14" i="44" l="1"/>
  <c r="F34" i="45"/>
  <c r="K60" i="44" l="1"/>
  <c r="K84" i="44"/>
  <c r="K102" i="44"/>
  <c r="J126" i="44"/>
  <c r="K128" i="44" s="1"/>
  <c r="K125" i="44"/>
  <c r="J123" i="44"/>
  <c r="K122" i="44"/>
  <c r="J120" i="44"/>
  <c r="F66" i="45"/>
  <c r="F33" i="45"/>
  <c r="F55" i="45" l="1"/>
  <c r="F19" i="45"/>
  <c r="F21" i="45"/>
  <c r="F22" i="45"/>
  <c r="F23" i="45"/>
  <c r="F49" i="45" l="1"/>
  <c r="D60" i="45"/>
  <c r="B14" i="21" l="1"/>
  <c r="B13" i="21"/>
  <c r="F64" i="45"/>
  <c r="F52" i="45"/>
  <c r="F47" i="45"/>
  <c r="F46" i="45"/>
  <c r="F43" i="45"/>
  <c r="F41" i="45"/>
  <c r="F40" i="45"/>
  <c r="F29" i="45"/>
  <c r="F28" i="45"/>
  <c r="B12" i="21"/>
  <c r="B11" i="21"/>
  <c r="B10" i="21"/>
  <c r="B9" i="21"/>
  <c r="B8" i="21"/>
  <c r="B7" i="21"/>
  <c r="B6" i="21"/>
  <c r="F56" i="45"/>
  <c r="D12" i="21" s="1"/>
  <c r="F50" i="45" l="1"/>
  <c r="L12" i="44" l="1"/>
  <c r="F61" i="45"/>
  <c r="D59" i="45"/>
  <c r="F59" i="45" s="1"/>
  <c r="F62" i="45" s="1"/>
  <c r="D65" i="45"/>
  <c r="F65" i="45" s="1"/>
  <c r="G138" i="44"/>
  <c r="F30" i="45"/>
  <c r="L9" i="44"/>
  <c r="L10" i="44" s="1"/>
  <c r="F35" i="47" l="1"/>
  <c r="N31" i="47"/>
  <c r="M31" i="47"/>
  <c r="L31" i="47"/>
  <c r="I31" i="47"/>
  <c r="O29" i="47"/>
  <c r="N29" i="47"/>
  <c r="M29" i="47"/>
  <c r="L29" i="47"/>
  <c r="J29" i="47"/>
  <c r="I29" i="47"/>
  <c r="H29" i="47"/>
  <c r="F29" i="47"/>
  <c r="K29" i="47" s="1"/>
  <c r="O28" i="47"/>
  <c r="N28" i="47"/>
  <c r="M28" i="47"/>
  <c r="L28" i="47"/>
  <c r="J28" i="47"/>
  <c r="I28" i="47"/>
  <c r="H28" i="47"/>
  <c r="F28" i="47"/>
  <c r="K28" i="47" s="1"/>
  <c r="K32" i="47" s="1"/>
  <c r="K34" i="47" s="1"/>
  <c r="O26" i="47"/>
  <c r="N26" i="47"/>
  <c r="M26" i="47"/>
  <c r="L26" i="47"/>
  <c r="K26" i="47"/>
  <c r="J26" i="47"/>
  <c r="H26" i="47"/>
  <c r="F26" i="47"/>
  <c r="I26" i="47" s="1"/>
  <c r="I32" i="47" s="1"/>
  <c r="I34" i="47" s="1"/>
  <c r="O25" i="47"/>
  <c r="O32" i="47" s="1"/>
  <c r="O34" i="47" s="1"/>
  <c r="N25" i="47"/>
  <c r="N32" i="47" s="1"/>
  <c r="N34" i="47" s="1"/>
  <c r="M25" i="47"/>
  <c r="M32" i="47" s="1"/>
  <c r="M34" i="47" s="1"/>
  <c r="L25" i="47"/>
  <c r="L32" i="47" s="1"/>
  <c r="L34" i="47" s="1"/>
  <c r="K25" i="47"/>
  <c r="J25" i="47"/>
  <c r="J32" i="47" s="1"/>
  <c r="J34" i="47" s="1"/>
  <c r="I25" i="47"/>
  <c r="H25" i="47"/>
  <c r="H32" i="47" s="1"/>
  <c r="H34" i="47" s="1"/>
  <c r="F25" i="47"/>
  <c r="N15" i="47"/>
  <c r="M15" i="47"/>
  <c r="L15" i="47"/>
  <c r="I15" i="47"/>
  <c r="O13" i="47"/>
  <c r="N13" i="47"/>
  <c r="M13" i="47"/>
  <c r="L13" i="47"/>
  <c r="K13" i="47"/>
  <c r="J13" i="47"/>
  <c r="I13" i="47"/>
  <c r="H13" i="47"/>
  <c r="F13" i="47"/>
  <c r="O12" i="47"/>
  <c r="N12" i="47"/>
  <c r="M12" i="47"/>
  <c r="L12" i="47"/>
  <c r="K12" i="47"/>
  <c r="I12" i="47"/>
  <c r="H12" i="47"/>
  <c r="F12" i="47"/>
  <c r="J12" i="47" s="1"/>
  <c r="O10" i="47"/>
  <c r="N10" i="47"/>
  <c r="M10" i="47"/>
  <c r="L10" i="47"/>
  <c r="K10" i="47"/>
  <c r="J10" i="47"/>
  <c r="H10" i="47"/>
  <c r="F10" i="47"/>
  <c r="I10" i="47" s="1"/>
  <c r="O9" i="47"/>
  <c r="N9" i="47"/>
  <c r="M9" i="47"/>
  <c r="L9" i="47"/>
  <c r="K9" i="47"/>
  <c r="J9" i="47"/>
  <c r="H9" i="47"/>
  <c r="F9" i="47"/>
  <c r="I9" i="47" s="1"/>
  <c r="O6" i="47"/>
  <c r="N6" i="47"/>
  <c r="M6" i="47"/>
  <c r="L6" i="47"/>
  <c r="J6" i="47"/>
  <c r="I6" i="47"/>
  <c r="H6" i="47"/>
  <c r="H16" i="47" s="1"/>
  <c r="H18" i="47" s="1"/>
  <c r="F6" i="47"/>
  <c r="K6" i="47" s="1"/>
  <c r="O5" i="47"/>
  <c r="O16" i="47" s="1"/>
  <c r="O18" i="47" s="1"/>
  <c r="N5" i="47"/>
  <c r="N16" i="47" s="1"/>
  <c r="N18" i="47" s="1"/>
  <c r="M5" i="47"/>
  <c r="M16" i="47" s="1"/>
  <c r="M18" i="47" s="1"/>
  <c r="L5" i="47"/>
  <c r="L16" i="47" s="1"/>
  <c r="L18" i="47" s="1"/>
  <c r="K5" i="47"/>
  <c r="J5" i="47"/>
  <c r="I5" i="47"/>
  <c r="H5" i="47"/>
  <c r="F5" i="47"/>
  <c r="G142" i="44"/>
  <c r="H144" i="44" s="1"/>
  <c r="L13" i="44" s="1"/>
  <c r="I16" i="47" l="1"/>
  <c r="I18" i="47" s="1"/>
  <c r="J16" i="47"/>
  <c r="J18" i="47" s="1"/>
  <c r="K16" i="47"/>
  <c r="K18" i="47" s="1"/>
  <c r="D20" i="45"/>
  <c r="F20" i="45" s="1"/>
  <c r="D9" i="45"/>
  <c r="F9" i="45" s="1"/>
  <c r="D6" i="45"/>
  <c r="F6" i="45" s="1"/>
  <c r="F4" i="46"/>
  <c r="F3" i="46"/>
  <c r="E4" i="46"/>
  <c r="E3" i="46"/>
  <c r="O4" i="46"/>
  <c r="N4" i="46"/>
  <c r="M4" i="46"/>
  <c r="L4" i="46"/>
  <c r="J4" i="46"/>
  <c r="I4" i="46"/>
  <c r="H4" i="46"/>
  <c r="O3" i="46"/>
  <c r="N3" i="46"/>
  <c r="M3" i="46"/>
  <c r="L3" i="46"/>
  <c r="J3" i="46"/>
  <c r="I3" i="46"/>
  <c r="H3" i="46"/>
  <c r="K3" i="46" l="1"/>
  <c r="K4" i="46"/>
  <c r="K7" i="46" l="1"/>
  <c r="L5" i="44"/>
  <c r="L4" i="44"/>
  <c r="D16" i="45" s="1"/>
  <c r="F16" i="45" s="1"/>
  <c r="G132" i="44"/>
  <c r="H134" i="44" s="1"/>
  <c r="G117" i="44"/>
  <c r="H119" i="44" s="1"/>
  <c r="G114" i="44"/>
  <c r="H116" i="44" s="1"/>
  <c r="G111" i="44"/>
  <c r="H113" i="44" s="1"/>
  <c r="H129" i="44" l="1"/>
  <c r="L6" i="44" s="1"/>
  <c r="D17" i="45" s="1"/>
  <c r="F17" i="45" s="1"/>
  <c r="F53" i="45"/>
  <c r="D11" i="21" s="1"/>
  <c r="F67" i="45"/>
  <c r="D14" i="21" s="1"/>
  <c r="D10" i="21"/>
  <c r="F36" i="45"/>
  <c r="D9" i="21" s="1"/>
  <c r="D13" i="21" l="1"/>
  <c r="I7" i="46"/>
  <c r="I9" i="46" s="1"/>
  <c r="O7" i="46"/>
  <c r="O9" i="46" s="1"/>
  <c r="N7" i="46"/>
  <c r="N9" i="46" s="1"/>
  <c r="M7" i="46"/>
  <c r="M9" i="46" s="1"/>
  <c r="L7" i="46"/>
  <c r="L9" i="46" s="1"/>
  <c r="K9" i="46"/>
  <c r="L8" i="44" s="1"/>
  <c r="D13" i="45" s="1"/>
  <c r="F13" i="45" s="1"/>
  <c r="F14" i="45" s="1"/>
  <c r="D6" i="21" s="1"/>
  <c r="J7" i="46"/>
  <c r="J9" i="46" s="1"/>
  <c r="H7" i="46"/>
  <c r="H9" i="46" s="1"/>
  <c r="H135" i="44" l="1"/>
  <c r="L7" i="44" s="1"/>
  <c r="H108" i="44"/>
  <c r="H105" i="44"/>
  <c r="H96" i="44"/>
  <c r="H90" i="44"/>
  <c r="H87" i="44"/>
  <c r="H81" i="44"/>
  <c r="H78" i="44"/>
  <c r="H75" i="44"/>
  <c r="H72" i="44"/>
  <c r="H69" i="44"/>
  <c r="H66" i="44"/>
  <c r="H63" i="44"/>
  <c r="H56" i="44"/>
  <c r="H53" i="44"/>
  <c r="H50" i="44"/>
  <c r="H47" i="44"/>
  <c r="H44" i="44"/>
  <c r="H41" i="44"/>
  <c r="H38" i="44"/>
  <c r="L11" i="44" s="1"/>
  <c r="D8" i="21" s="1"/>
  <c r="H35" i="44"/>
  <c r="H32" i="44"/>
  <c r="H29" i="44"/>
  <c r="H26" i="44"/>
  <c r="H23" i="44"/>
  <c r="H20" i="44"/>
  <c r="H17" i="44"/>
  <c r="H14" i="44"/>
  <c r="H11" i="44"/>
  <c r="H8" i="44"/>
  <c r="H5" i="44"/>
  <c r="L3" i="44" l="1"/>
  <c r="D18" i="45" s="1"/>
  <c r="F18" i="45" s="1"/>
  <c r="F24" i="45" s="1"/>
  <c r="D7" i="21" s="1"/>
  <c r="D16" i="21" s="1"/>
  <c r="H92" i="44"/>
  <c r="C14" i="44"/>
  <c r="C32" i="44" l="1"/>
  <c r="C5" i="44"/>
  <c r="C29" i="44" l="1"/>
  <c r="C26" i="44"/>
  <c r="C23" i="44"/>
  <c r="C20" i="44"/>
  <c r="C17" i="44"/>
  <c r="C33" i="44" s="1"/>
  <c r="C7" i="44"/>
  <c r="C8" i="44" s="1"/>
  <c r="D17" i="21" l="1"/>
  <c r="D19" i="21" l="1"/>
</calcChain>
</file>

<file path=xl/sharedStrings.xml><?xml version="1.0" encoding="utf-8"?>
<sst xmlns="http://schemas.openxmlformats.org/spreadsheetml/2006/main" count="384" uniqueCount="288">
  <si>
    <t>ITEM</t>
  </si>
  <si>
    <t>DESCRIPTION</t>
  </si>
  <si>
    <t>QUANTITY</t>
  </si>
  <si>
    <t>m²</t>
  </si>
  <si>
    <t>SUMMARY OF PRICES</t>
  </si>
  <si>
    <t>Birr</t>
  </si>
  <si>
    <t>04</t>
  </si>
  <si>
    <t>05</t>
  </si>
  <si>
    <t>No</t>
  </si>
  <si>
    <t>WALL AND FLOOR FINISHINGS</t>
  </si>
  <si>
    <t>PLASTERING &amp; POINTING</t>
  </si>
  <si>
    <t xml:space="preserve">Finishing work includes all surface pre cleaning, removal of mortar by chiseling, making good edges of columns and beams, preparation of grooves b/n surface where ever indicated, preparation and application of finish, polishing and cleaning after end of work.
</t>
  </si>
  <si>
    <t>PAINTING</t>
  </si>
  <si>
    <t>CARPENTRY &amp; JOINERY</t>
  </si>
  <si>
    <t>SERVICE SUM</t>
  </si>
  <si>
    <t>Description</t>
  </si>
  <si>
    <t>Carpentry and Ceiling Works</t>
  </si>
  <si>
    <t>15% VAT</t>
  </si>
  <si>
    <t>GRAND TOTAL</t>
  </si>
  <si>
    <t>5.1</t>
  </si>
  <si>
    <t>DOCTORS WITH AFRICA- CUAMM</t>
  </si>
  <si>
    <t>06</t>
  </si>
  <si>
    <t>PROJECT:</t>
  </si>
  <si>
    <t>LOCATION:</t>
  </si>
  <si>
    <t>OWNER:</t>
  </si>
  <si>
    <t>Preamble to the Bill of Quantities</t>
  </si>
  <si>
    <t>1.   The Bill of Quantities shall be read in conjunction with the Drawings and Technical Specifications.</t>
  </si>
  <si>
    <t>2.   The Bill of Quantities contains the following part Bills and Schedules:</t>
  </si>
  <si>
    <t>3. The Quantities given in the Bill of Quantities are estimated and provisional, and are given to provide a common basis for bidding. The estimated contract quantity of each item of works will be set at the time of contract signing. In addition to this the basis of payment will be the actual quantities of work ordered and carried out, as measured by the Contractor and verified by the Engineer and valued at the rates and prices bid in the priced Bill of Quantities, where applicable, and otherwise at such rates and prices as the Engineer may fix within the terms of the Contract.</t>
  </si>
  <si>
    <t>4.  The rates and prices bid in the priced Bill of Quantities shall, except insofar as it is otherwise provided under the Contract, include all Constructional Plant, Labor, supervision, materials, erection, maintenance, insurance, profit, taxes, and duties, together with all general risks, liabilities, and obligations set out or implied in the Contract.</t>
  </si>
  <si>
    <t>5. A rate or price shall be entered against each item in the priced Bill of Quantities, whether quantities are stated or not. The cost of Items against which the Contractor has failed to enter a rate or price shall be deemed to be covered by other rates and prices entered in the Bill of Quantities.</t>
  </si>
  <si>
    <t>6. The rates in this Bill of quantities shall consider all incidental works required to protect existing structures.</t>
  </si>
  <si>
    <t>7. Items associated with a priced item necessary for its satisfactory fixing shall be considered as included in the rate of the item.</t>
  </si>
  <si>
    <t>8. The rates given for Provisional Quantities (PQ) will be binding if the client decides to incorporate these works as additional works.</t>
  </si>
  <si>
    <t>9. The whole cost of complying with the provisions of the Contract shall be included in the Items provided in the priced Bill of Quantities, and where no Items are provided, the cost shall be deemed to be distributed among the rates and prices entered for the related Items of Work.</t>
  </si>
  <si>
    <t>10. The Overhead &amp; risk and the gross profit for variation orders will be 35% .</t>
  </si>
  <si>
    <t>11. General directions and descriptions of work and materials are not necessarily repeated nor summarized in the Bill of Quantities. References to the relevant sections of the contract documentation shall be made before entering prices against each item in the priced Bill of Quantities.</t>
  </si>
  <si>
    <t>12. The method of measurement of completed work for payment shall be in accordance with Standard Methods of Measurement ECPN-4.</t>
  </si>
  <si>
    <t>13. The Bill of Quantities contains items</t>
  </si>
  <si>
    <t>a.   Supplied and installed by the Prime contractor</t>
  </si>
  <si>
    <t>b.   Provisional Quantities Supplied and installed by the Prime contractor</t>
  </si>
  <si>
    <t>c.   Provisional Sum Items supplied by the Client  and installed by the Prime Contractor</t>
  </si>
  <si>
    <t>d.  Provisional Sum Items Supplied and installed by Nominated Sub-contractor</t>
  </si>
  <si>
    <t>14. Provisional Sums included and so designated in the Bill of Quantities shall be expended in whole or in part at the direction and discretion of the Engineer.</t>
  </si>
  <si>
    <r>
      <rPr>
        <sz val="12"/>
        <rFont val="Garamond"/>
        <family val="1"/>
      </rPr>
      <t>15. The duties and responsibilities of the Prime Contractor for items 13(b), 13(c) and 13 (d) above are deemed to be covered by the Contractor’s charge indicated in here. The duties and responsibilities of the Prime Contractor in addition to those indicated in the Bill of Quantities are:-</t>
    </r>
  </si>
  <si>
    <t>b. Provide utilities like power, water and other necessary utilities for use by the Client and nominated sub-contractors.</t>
  </si>
  <si>
    <t>c. Provide within the site transport and lifting equipment for all loading and unloading purposes and all required transportation within the site as required by the Client and nominated sub-contractors.</t>
  </si>
  <si>
    <t>e. Execute any incidental works, like concrete work, earthwork, finishing, patching, and chiseling as required by the Client and nominated sub- contractors.</t>
  </si>
  <si>
    <t>f.   Removal of debris and clean the site at completion</t>
  </si>
  <si>
    <t>16. Errors will be corrected by the Employer for any arithmetic errors in computation or summation as follows:</t>
  </si>
  <si>
    <t>(a) where there is discrepancy between amounts in figures and in words, the amount in words will govern</t>
  </si>
  <si>
    <t>(b) where there is a discrepancy between the unit rate and the total amount derived from the multiplication of the unit price and the quantity, the unit rate as quoted will govern.</t>
  </si>
  <si>
    <t>17. Rock is defined as all materials which, in the opinion of the Engineer, require blasting, or the use of metal wedges and sledgehammers, or the use of compressed air drilling for their removal, and which cannot be extracted by ripping with a tractor of at least 150 brake hp with a single, rear-mounted, heavy-duty ripper.</t>
  </si>
  <si>
    <t>18. A type of bonding agent used for bonding old concrete to newly fresh one should get approval before application and the cost in connection with the bonding old concrete to newly fresh one shall be born by the Contractor.</t>
  </si>
  <si>
    <t>19. All provision for sanitary pipe passage, Electrical and Sanitary ducts and provision of sleeves will have to be done during concrete works as per the Electrical and Sanitary drawings and they are deemed to be included in the other rates and prices entered in the Bill of Quantities.</t>
  </si>
  <si>
    <t>20. The Contractor is responsible for the detail assessment of the Site conditions and any measure to be taken is included in the rates.</t>
  </si>
  <si>
    <t>21. The removal of Surplus excavated material shall be to an appropriate place away from the construction site. The contractor shall also make arrangement to damp this surplus excavated material to the owner place by the Direction of the Resident Engineer.</t>
  </si>
  <si>
    <t>23. All Electrical and Sanitary works /installation/ shall be done by experienced staff or specialized sub-contractor or personnel who have a minimum of eight years experience with similar works &amp; this has to be approved by the Engineer based on their CVs &amp; educational background and certification and recommendation and/or supervision by suppliers.</t>
  </si>
  <si>
    <t>24. All Electrical and Sanitary works shall be tested &amp; commissioned prior to filling chiseled cavities, installing ceilings, covering vertical &amp; horizontal ducts &amp; back filling trenches. The Contractor shall be fully responsible for all systems.</t>
  </si>
  <si>
    <t>25. The Prime contractor shall submit samples of all finishing materials installed by himself and by nominated sub-contractors for approval by the Engineer and the Employer.</t>
  </si>
  <si>
    <t>Supply, Install and Test all Electrical Systems: Power Distribution Boards with Circuit Breakers, Light Fittings with Lamps, Switches, Outlets and Others including required items and accessories. All items shall be Industry standard and approved equivalent types.</t>
  </si>
  <si>
    <t>Light Fittings</t>
  </si>
  <si>
    <t>Supply, Connect and Test lamps and complete accessories.</t>
  </si>
  <si>
    <t>ml</t>
  </si>
  <si>
    <r>
      <rPr>
        <sz val="11"/>
        <color theme="1"/>
        <rFont val="Calibri"/>
        <family val="2"/>
      </rPr>
      <t>m</t>
    </r>
    <r>
      <rPr>
        <vertAlign val="superscript"/>
        <sz val="11"/>
        <color theme="1"/>
        <rFont val="Calibri"/>
        <family val="2"/>
      </rPr>
      <t>2</t>
    </r>
  </si>
  <si>
    <t>m2</t>
  </si>
  <si>
    <t>Deduct Openings</t>
  </si>
  <si>
    <t>Internal Wall</t>
  </si>
  <si>
    <t>3. Painting</t>
  </si>
  <si>
    <t>Above the doors</t>
  </si>
  <si>
    <t>External Toilet</t>
  </si>
  <si>
    <t>Internal Partitions 11 rooms 2 sides</t>
  </si>
  <si>
    <t>Deduction for internal Door 0.8x2.10</t>
  </si>
  <si>
    <t>Doors 1.20x2.10 - 2 Sides</t>
  </si>
  <si>
    <t>Doors 0.75x2.10 -2 Sides</t>
  </si>
  <si>
    <t>Along the 2 sides of the Corridor - 2 sides</t>
  </si>
  <si>
    <t>d.  Provide scaffolding, ladder, etc. as needed</t>
  </si>
  <si>
    <r>
      <t>22. The Contractor shall submit catalogues with full description for Items under all Divisions which include, but are not limited to: Finishing Materials, Electrical, Sanitary fittings &amp; Equipment and shall get approval by the Engineer before purchasing or ordering</t>
    </r>
    <r>
      <rPr>
        <sz val="12"/>
        <color rgb="FFFF0000"/>
        <rFont val="Garamond"/>
        <family val="1"/>
      </rPr>
      <t>.</t>
    </r>
  </si>
  <si>
    <t xml:space="preserve"> Plastering</t>
  </si>
  <si>
    <t>Main Corridor Top Part</t>
  </si>
  <si>
    <t>01</t>
  </si>
  <si>
    <t>02</t>
  </si>
  <si>
    <t>2.1</t>
  </si>
  <si>
    <t>3.1.1</t>
  </si>
  <si>
    <t>03</t>
  </si>
  <si>
    <t>5.2</t>
  </si>
  <si>
    <t>5.3</t>
  </si>
  <si>
    <t>5.4</t>
  </si>
  <si>
    <t>07</t>
  </si>
  <si>
    <t>Panel LED 60x60 24W, 3500lm lf 30000hr 4000k</t>
  </si>
  <si>
    <t>QTY</t>
  </si>
  <si>
    <t>DIM</t>
  </si>
  <si>
    <t>AREA</t>
  </si>
  <si>
    <t>Verenda</t>
  </si>
  <si>
    <t>CONCRETE WORKS</t>
  </si>
  <si>
    <t>REINFORCED CONCRETE</t>
  </si>
  <si>
    <t>REINFORCEMENT BARS</t>
  </si>
  <si>
    <t>kg</t>
  </si>
  <si>
    <t>5.1.1</t>
  </si>
  <si>
    <t>5.2.1</t>
  </si>
  <si>
    <t>09</t>
  </si>
  <si>
    <t>TOTAL</t>
  </si>
  <si>
    <t>UNIT RATE</t>
  </si>
  <si>
    <t>UOM</t>
  </si>
  <si>
    <t>Flush mounting single pole switch 774001+774041</t>
  </si>
  <si>
    <t>Replacement of Flush mounted Switches including suitable junction boxes</t>
  </si>
  <si>
    <t xml:space="preserve">Replacement of Flush Mounted Socket Outlets with Earth Contact </t>
  </si>
  <si>
    <t>LS</t>
  </si>
  <si>
    <t xml:space="preserve">GLAZING </t>
  </si>
  <si>
    <t>Sq.m</t>
  </si>
  <si>
    <t xml:space="preserve">ROOFING </t>
  </si>
  <si>
    <r>
      <t>Provide and replace damaged glass panes</t>
    </r>
    <r>
      <rPr>
        <sz val="11"/>
        <color theme="1"/>
        <rFont val="Calibri"/>
        <family val="2"/>
        <scheme val="minor"/>
      </rPr>
      <t xml:space="preserve">, including the cost of </t>
    </r>
    <r>
      <rPr>
        <b/>
        <sz val="11"/>
        <color theme="1"/>
        <rFont val="Calibri"/>
        <family val="2"/>
        <scheme val="minor"/>
      </rPr>
      <t>putty and all other necessary materials and accessories</t>
    </r>
    <r>
      <rPr>
        <sz val="11"/>
        <color theme="1"/>
        <rFont val="Calibri"/>
        <family val="2"/>
        <scheme val="minor"/>
      </rPr>
      <t xml:space="preserve"> required to complete the work.</t>
    </r>
  </si>
  <si>
    <r>
      <t>Repair roof leakages</t>
    </r>
    <r>
      <rPr>
        <sz val="11"/>
        <color theme="1"/>
        <rFont val="Calibri"/>
        <family val="2"/>
        <scheme val="minor"/>
      </rPr>
      <t xml:space="preserve"> by carefully inspecting the entire roof to identify all sources of water ingress. </t>
    </r>
    <r>
      <rPr>
        <b/>
        <sz val="11"/>
        <color theme="1"/>
        <rFont val="Calibri"/>
        <family val="2"/>
        <scheme val="minor"/>
      </rPr>
      <t>Replace damaged, corroded, or leaking iron sheets</t>
    </r>
    <r>
      <rPr>
        <sz val="11"/>
        <color theme="1"/>
        <rFont val="Calibri"/>
        <family val="2"/>
        <scheme val="minor"/>
      </rPr>
      <t xml:space="preserve"> with new sheets of appropriate size and quality. Ensure proper alignment, secure fastening, and overlapping of sheets to maintain a watertight and durable roof. All repair work shall be completed to restore the roof’s full functionality and prevent future leaks.</t>
    </r>
  </si>
  <si>
    <t>Member</t>
  </si>
  <si>
    <t>Shape</t>
  </si>
  <si>
    <t>Dia</t>
  </si>
  <si>
    <t>length</t>
  </si>
  <si>
    <t>No of bar</t>
  </si>
  <si>
    <t>No of member</t>
  </si>
  <si>
    <t>Ø6</t>
  </si>
  <si>
    <t>Ø8</t>
  </si>
  <si>
    <t>Ø10</t>
  </si>
  <si>
    <t>Ø12</t>
  </si>
  <si>
    <t>Ø14</t>
  </si>
  <si>
    <t>Ø16</t>
  </si>
  <si>
    <t>Ø20</t>
  </si>
  <si>
    <t>Ø24</t>
  </si>
  <si>
    <t>total length (m)</t>
  </si>
  <si>
    <t>weight per meter(Kg/m)</t>
  </si>
  <si>
    <t>total weight  (kg)</t>
  </si>
  <si>
    <t>Flush mounting two Poles switch 774006+774041</t>
  </si>
  <si>
    <t>2.2</t>
  </si>
  <si>
    <t>2.3</t>
  </si>
  <si>
    <t>2.4</t>
  </si>
  <si>
    <r>
      <rPr>
        <b/>
        <sz val="11"/>
        <color theme="1"/>
        <rFont val="Calibri"/>
        <family val="2"/>
      </rPr>
      <t xml:space="preserve">Gypsum Plaster  to internal wall: </t>
    </r>
    <r>
      <rPr>
        <sz val="11"/>
        <color theme="1"/>
        <rFont val="Calibri"/>
        <family val="2"/>
      </rPr>
      <t xml:space="preserve">Plaster shall be applied in one coat of 3mm thick gypsum
The final fine coat gypsum plaster to be applied by trowel shall consist of one part of gypsum to three parts of lime putty, applied to a thickness of 3mm. The plaster shall be finished truly level and smooth. The plaster shall be allowed to cure. No finish shall be applied to gypsum plaster before the age of 28 days.
</t>
    </r>
  </si>
  <si>
    <t>Supply and Apply two coats of anti rust and two coats of synthetic enamel paint for the roofing of:</t>
  </si>
  <si>
    <t>4.1.2</t>
  </si>
  <si>
    <t>9.1</t>
  </si>
  <si>
    <t>Repair the floor cracks, reinstall the floor tiles where needed</t>
  </si>
  <si>
    <t>01. SUB TOTAL CONCRETE WORKS IN ETB</t>
  </si>
  <si>
    <t>02. SUB TOTAL PAINTING IN ETB</t>
  </si>
  <si>
    <t xml:space="preserve">. </t>
  </si>
  <si>
    <t xml:space="preserve">a.   Handle and store materials at site both for prime contractor, the Client </t>
  </si>
  <si>
    <t>SPECIFICATIONS AND BILL OF QUANTITIES</t>
  </si>
  <si>
    <t>Dispensary</t>
  </si>
  <si>
    <t>Refractory</t>
  </si>
  <si>
    <t>Medical Director's office</t>
  </si>
  <si>
    <t>Server Room</t>
  </si>
  <si>
    <t>Corridor inside the MD office</t>
  </si>
  <si>
    <t>Store next to the MD office</t>
  </si>
  <si>
    <t xml:space="preserve">Finance </t>
  </si>
  <si>
    <t>Male Ward</t>
  </si>
  <si>
    <t>Examination Room 2</t>
  </si>
  <si>
    <t>Examination Room 1</t>
  </si>
  <si>
    <t>Female Ward</t>
  </si>
  <si>
    <t xml:space="preserve">Operation Room 2 </t>
  </si>
  <si>
    <t xml:space="preserve">Operation Room 1 </t>
  </si>
  <si>
    <t>Preparation Room</t>
  </si>
  <si>
    <t>Corridor at the OT</t>
  </si>
  <si>
    <t>Mini Store in The OT</t>
  </si>
  <si>
    <t>Toilet inside the OT</t>
  </si>
  <si>
    <t>verenda at the OT</t>
  </si>
  <si>
    <t>Sterialization room and Laundary</t>
  </si>
  <si>
    <t>Minor OR</t>
  </si>
  <si>
    <t>Store next to the Minor OR</t>
  </si>
  <si>
    <t>Dinning, temporary store</t>
  </si>
  <si>
    <t>Waiting Area</t>
  </si>
  <si>
    <t>Metal</t>
  </si>
  <si>
    <t>Rendered</t>
  </si>
  <si>
    <t>Internal 1.6meters ceramic</t>
  </si>
  <si>
    <t xml:space="preserve">Triage </t>
  </si>
  <si>
    <t>Store 3</t>
  </si>
  <si>
    <t>Guard house</t>
  </si>
  <si>
    <t>Toilets * 6</t>
  </si>
  <si>
    <t>Shower room</t>
  </si>
  <si>
    <t xml:space="preserve">Septic tank </t>
  </si>
  <si>
    <t xml:space="preserve">Area </t>
  </si>
  <si>
    <t xml:space="preserve">For the ceiling </t>
  </si>
  <si>
    <t>For the wall - Internal</t>
  </si>
  <si>
    <t>For the external rendred wall</t>
  </si>
  <si>
    <t>Behind the MD office</t>
  </si>
  <si>
    <t>In fornt of the pharmacy</t>
  </si>
  <si>
    <t>Infront of the ward</t>
  </si>
  <si>
    <t>External walls, renderd</t>
  </si>
  <si>
    <t>Perimeter</t>
  </si>
  <si>
    <t>Main block</t>
  </si>
  <si>
    <t>Dinning room/Store</t>
  </si>
  <si>
    <t>Height</t>
  </si>
  <si>
    <t>Guard room</t>
  </si>
  <si>
    <t>Petient toilet</t>
  </si>
  <si>
    <t>Staff toilet</t>
  </si>
  <si>
    <t>Sum</t>
  </si>
  <si>
    <t>External walls, quartiz</t>
  </si>
  <si>
    <t>Sterialization block</t>
  </si>
  <si>
    <t>For the wall - External, Verenda</t>
  </si>
  <si>
    <t>For the external quartiz</t>
  </si>
  <si>
    <t>m³</t>
  </si>
  <si>
    <t>FORMWORK FOR CONCRETE</t>
  </si>
  <si>
    <t>Reinforcement work shall be understood as the supply and fixing of reinforcement bars, including ties and chairs.
The steel bars shall be high tensile (Grade S-420) hot rolled deformed Reinforcement Steel bar</t>
  </si>
  <si>
    <t xml:space="preserve">Rebar Diameter 12mm
</t>
  </si>
  <si>
    <r>
      <t xml:space="preserve">Formwork shall mean temporary support construction for in-site concrete, designed and constructed in timber or metal whichever is appropriate and capable of withstanding the live and dead loads imposed on it and fully preventing leakage of concrete.
</t>
    </r>
    <r>
      <rPr>
        <b/>
        <sz val="11"/>
        <color theme="1"/>
        <rFont val="Calibri"/>
        <family val="2"/>
      </rPr>
      <t>The work includes:</t>
    </r>
    <r>
      <rPr>
        <sz val="11"/>
        <color theme="1"/>
        <rFont val="Calibri"/>
        <family val="2"/>
      </rPr>
      <t xml:space="preserve">
         Construction and removal of formwork
         Making good of concrete honeycombs.
         Making good of concrete surfaces to attain the standard of finish desired by the specified type of formwork.
</t>
    </r>
  </si>
  <si>
    <t>Top Slab</t>
  </si>
  <si>
    <t>Re- Bar</t>
  </si>
  <si>
    <t xml:space="preserve">Septic tank top Slab
</t>
  </si>
  <si>
    <r>
      <t xml:space="preserve">REINFORCED CONCRETE GRADE C-25 (25 MPa) </t>
    </r>
    <r>
      <rPr>
        <sz val="11"/>
        <color theme="1"/>
        <rFont val="Calibri"/>
        <family val="2"/>
      </rPr>
      <t>cast into formworks and vibrated around rod reinforcement bars.</t>
    </r>
    <r>
      <rPr>
        <b/>
        <sz val="11"/>
        <color theme="1"/>
        <rFont val="Calibri"/>
        <family val="2"/>
      </rPr>
      <t xml:space="preserve">
NB</t>
    </r>
    <r>
      <rPr>
        <sz val="11"/>
        <color theme="1"/>
        <rFont val="Calibri"/>
        <family val="2"/>
      </rPr>
      <t>: Form work and reinforcement steel will measured elsewhere.</t>
    </r>
    <r>
      <rPr>
        <b/>
        <sz val="11"/>
        <color theme="1"/>
        <rFont val="Calibri"/>
        <family val="2"/>
      </rPr>
      <t xml:space="preserve">
</t>
    </r>
    <r>
      <rPr>
        <i/>
        <sz val="11"/>
        <color theme="1"/>
        <rFont val="Calibri"/>
        <family val="2"/>
      </rPr>
      <t>The price shall include the demilishing work of the existing slab and transporting it to the designated location.</t>
    </r>
  </si>
  <si>
    <t>Triage Block</t>
  </si>
  <si>
    <t>Skerting</t>
  </si>
  <si>
    <t>Main Block</t>
  </si>
  <si>
    <t>Floor ceramic</t>
  </si>
  <si>
    <t>Wall ceramic up to 1.8m</t>
  </si>
  <si>
    <t>MEKELE_TIGRAY, ETHIOPIA</t>
  </si>
  <si>
    <t>a.   Bill No. 1 – St Louise Eye Clinic _ Mekelle</t>
  </si>
  <si>
    <t>Drainage line</t>
  </si>
  <si>
    <t>Length</t>
  </si>
  <si>
    <t xml:space="preserve">Compound </t>
  </si>
  <si>
    <t>10</t>
  </si>
  <si>
    <t>Walkway</t>
  </si>
  <si>
    <t>From the compound to the new walkway leading to the workshop</t>
  </si>
  <si>
    <t>width</t>
  </si>
  <si>
    <t>walkway</t>
  </si>
  <si>
    <t>Block-A</t>
  </si>
  <si>
    <t>Strip Footing</t>
  </si>
  <si>
    <t>Bottom Slab</t>
  </si>
  <si>
    <t>ST AGOSTINA HEALTH CENTER ASH PIT REBAR QUANTITY</t>
  </si>
  <si>
    <t>ST LOUISE EYE CLINIC INCINERATOR AND ASH PIT REBAR QUANTITY</t>
  </si>
  <si>
    <t xml:space="preserve">Panel LED Circular LED light, d=30cm, 24W, 3500lm </t>
  </si>
  <si>
    <t xml:space="preserve">Flush mounting socket outlet twin 
Price shall include the additional need to extend the socket to the designated place and cable tray, screw, fisher, insulation tape. 
Note: if the cable is 2.5mm2, please reuse the cable and for a cable less than 2.5mm2, please replace it with 2.5mm2. </t>
  </si>
  <si>
    <t xml:space="preserve">Skering for the wards and examination room 2 </t>
  </si>
  <si>
    <t>10cm skerting in all areas of the HC, except [MALE WARD, FEMALE WARD and EXAMINATION ROOM and STORE](3 coats Black synthetic paint)</t>
  </si>
  <si>
    <t>Provide and install 28-gauge gutters and downpipes complete with all necessary support accessories and fittings.
For locations without adjacent wall structures to anchor the downpipes, fabricate and install support posts made from 40×40×1.5 mm RHS (Rectangular Hollow Section) steel. Each support post shall be embedded at least 35 cm into the ground and have a minimum height of 2 meters above ground level to ensure stability and proper alignment of the downpipe system.
All works shall be carried out in accordance with good engineering practices, ensuring proper slope, alignment, and secure fastening for efficient rainwater drainage.</t>
  </si>
  <si>
    <r>
      <t>Install a galvanized mosquito net on a timber frame.</t>
    </r>
    <r>
      <rPr>
        <sz val="11"/>
        <color theme="1"/>
        <rFont val="Calibri"/>
        <family val="2"/>
        <scheme val="minor"/>
      </rPr>
      <t xml:space="preserve"> </t>
    </r>
  </si>
  <si>
    <t>Replace the damaged ceiling boards with the same type and material as the existing ones, ensuring that the current pattern and appearance are maintained.</t>
  </si>
  <si>
    <t xml:space="preserve">2*OR </t>
  </si>
  <si>
    <t>PCS</t>
  </si>
  <si>
    <t>Existing Metalic Windows</t>
  </si>
  <si>
    <t>Existing Metallic Doors</t>
  </si>
  <si>
    <t>All metal structures within the Health Center compound — including those along the corridors, veranda and other fictional areas — such as metallic poles, walls, handrails, and support structures, shall be included.</t>
  </si>
  <si>
    <r>
      <t>Supply and apply three coats of acrylic emulsion paint</t>
    </r>
    <r>
      <rPr>
        <sz val="11"/>
        <color theme="1"/>
        <rFont val="Calibri"/>
        <family val="2"/>
        <scheme val="minor"/>
      </rPr>
      <t xml:space="preserve"> to internal wall surfaces. The cost shall include cleaning both surfaces and repairing all wall cracks using masonry filler, hard mesh, and an appropriate cement mix. The paint color shall be approved by the client.
The painting shall consist of two colors: synthetic paint up to a height of 1.8 meters, a 0.20-meter ribbon (band), and white water-based paint above 2 meters. The ribbon color shall be subject to client approval.</t>
    </r>
  </si>
  <si>
    <r>
      <t>Supply and apply varnish paint</t>
    </r>
    <r>
      <rPr>
        <sz val="11"/>
        <color theme="1"/>
        <rFont val="Calibri"/>
        <family val="2"/>
        <scheme val="minor"/>
      </rPr>
      <t xml:space="preserve"> on external rendered wall surfaces, the price shall include cleaning the wall surfaces.</t>
    </r>
  </si>
  <si>
    <t>1.1</t>
  </si>
  <si>
    <t>1.1.1</t>
  </si>
  <si>
    <t>1.1.1.1</t>
  </si>
  <si>
    <t>1.2</t>
  </si>
  <si>
    <t>1.2.1</t>
  </si>
  <si>
    <t>1.3</t>
  </si>
  <si>
    <t>1.3.1</t>
  </si>
  <si>
    <t>1.3.1.1</t>
  </si>
  <si>
    <r>
      <rPr>
        <b/>
        <sz val="11"/>
        <color theme="1"/>
        <rFont val="Calibri"/>
        <family val="2"/>
      </rPr>
      <t xml:space="preserve">Supply and apply three coats of acrylic emulsion paint </t>
    </r>
    <r>
      <rPr>
        <sz val="11"/>
        <color theme="1"/>
        <rFont val="Calibri"/>
        <family val="2"/>
      </rPr>
      <t xml:space="preserve">to the ceiling surfaces. The cost shall include cleaning both surfaces and replacing all damaged ceilingboards, the cost shall include cleaning the existing ceiling surface and replacing damaged ceiling boards. </t>
    </r>
  </si>
  <si>
    <t>4.1.1</t>
  </si>
  <si>
    <t>08</t>
  </si>
  <si>
    <t>11</t>
  </si>
  <si>
    <t>12</t>
  </si>
  <si>
    <t>Replace all undersized electrical cables for the lights and fans with appropriately rated ones, repair all non-functional electrical lines, and improve the overall appearance and arrangement of the electrical installations to meet required safety and quality standards.</t>
  </si>
  <si>
    <t>ELECTRICAL INSTALLATION</t>
  </si>
  <si>
    <t>WATER SUPPLY SYSTEM</t>
  </si>
  <si>
    <t>BILL OF QUANTITY - ST. LOUISE EYE CLINIC _ MEKELE</t>
  </si>
  <si>
    <t>Repair the existing gutters and downpipes, providing and installing missing clamps where necessary. Correct the roofing finishes and replace any damaged roofing sheets or components. Additionally, install ridge caps or similar iron sheets in all areas where they are required to ensure proper weatherproofing and a neat roof appearance.</t>
  </si>
  <si>
    <t>MOSQUITO NET &amp; WINDOW CURTAIN</t>
  </si>
  <si>
    <t>Window curtain [2.25 m × 2 m] [Operation Theater]:
This intervention requires prior approval from the site supervisor before implementation.</t>
  </si>
  <si>
    <t>Prepared by:- CUAMM(YB)</t>
  </si>
  <si>
    <t xml:space="preserve">SAINT LOUISE EYE CLINIC </t>
  </si>
  <si>
    <t>MANOS UNIDAS</t>
  </si>
  <si>
    <t>Cables for the fan and for the lights, 2*1.5sq mm</t>
  </si>
  <si>
    <t>Inspect and repair the existing water supply system throughout the facility. The work shall include the replacement of broken or malfunctioning valves, damaged hoses, and leaking pipelines, as well as the execution of any other necessary repairs required to ensure the system operates efficiently and without leakage.
All materials and fittings used shall be of standard quality and compatible with the existing system. The contractor shall also test the entire network after completion to confirm proper functionality and uninterrupted water supply to all designated points.</t>
  </si>
  <si>
    <t>Replace door keys,  only for the places where it is not functioning</t>
  </si>
  <si>
    <t>3.1</t>
  </si>
  <si>
    <t>3.2</t>
  </si>
  <si>
    <t>5.1.2</t>
  </si>
  <si>
    <t>5.3.1</t>
  </si>
  <si>
    <t>5.3.1.1</t>
  </si>
  <si>
    <t>5.3.1.2</t>
  </si>
  <si>
    <t>5.4.1</t>
  </si>
  <si>
    <t>6.1</t>
  </si>
  <si>
    <t>07.1</t>
  </si>
  <si>
    <t>2.4.1</t>
  </si>
  <si>
    <t>2.4.2</t>
  </si>
  <si>
    <t>2.4.3</t>
  </si>
  <si>
    <t>2.4.4</t>
  </si>
  <si>
    <t>8.1.1</t>
  </si>
  <si>
    <t>8.1.2</t>
  </si>
  <si>
    <t>09. SUB TOTAL ROOFING IN ETB</t>
  </si>
  <si>
    <t>08. SUB TOTAL MOSQUITO NET IN ETB</t>
  </si>
  <si>
    <t>07. SUB TOTAL   GLAZING  IN ETB</t>
  </si>
  <si>
    <t>03. SUB TOTAL WALL AND FLOOR FINISHINGS IN ETB</t>
  </si>
  <si>
    <t>04. SUB TOTAL CARPENTRY &amp; JOINERY IN ETB</t>
  </si>
  <si>
    <t>05. SUB TOTAL  ELECTRICAL INSTALLATION IN ETB</t>
  </si>
  <si>
    <t>06. SUB TOTAL   WATER SUPPLY SYSTEM IN ETB</t>
  </si>
  <si>
    <t>9.2</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</si>
</sst>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_(* #,##0.00_);_(* \(#,##0.00\);_(* &quot;-&quot;??_);_(@_)"/>
    <numFmt numFmtId="165" formatCode="General_)"/>
    <numFmt numFmtId="166" formatCode="&quot;$&quot;#,##0;[Red]\-&quot;$&quot;#,##0"/>
    <numFmt numFmtId="167" formatCode="&quot; &quot;#,##0.00&quot; &quot;;&quot; (&quot;#,##0.00&quot;)&quot;;&quot; -&quot;00&quot; &quot;;&quot; &quot;@&quot; &quot;"/>
    <numFmt numFmtId="168" formatCode="_(* #,##0_);_(* \(#,##0\);_(* &quot;-&quot;??_);_(@_)"/>
    <numFmt numFmtId="169" formatCode="_(* #,##0.000_);_(* \(#,##0.000\);_(* &quot;-&quot;??_);_(@_)"/>
  </numFmts>
  <fonts count="53">
    <font>
      <sz val="11"/>
      <color theme="1"/>
      <name val="Calibri"/>
      <family val="2"/>
      <scheme val="minor"/>
    </font>
    <font>
      <sz val="11"/>
      <color theme="1"/>
      <name val="Calibri"/>
      <family val="2"/>
      <scheme val="minor"/>
    </font>
    <font>
      <sz val="10"/>
      <name val="Arial"/>
      <family val="2"/>
    </font>
    <font>
      <b/>
      <sz val="18"/>
      <color theme="1"/>
      <name val="Tw Cen MT"/>
      <family val="2"/>
    </font>
    <font>
      <sz val="18"/>
      <color theme="1"/>
      <name val="Tw Cen MT"/>
      <family val="2"/>
    </font>
    <font>
      <sz val="10"/>
      <name val="Stylus BT"/>
      <family val="2"/>
    </font>
    <font>
      <sz val="11"/>
      <name val="Calibri"/>
      <family val="2"/>
      <scheme val="minor"/>
    </font>
    <font>
      <b/>
      <sz val="18"/>
      <color theme="1"/>
      <name val="Cambria"/>
      <family val="1"/>
      <scheme val="major"/>
    </font>
    <font>
      <sz val="18"/>
      <color theme="1"/>
      <name val="Cambria"/>
      <family val="1"/>
      <scheme val="major"/>
    </font>
    <font>
      <sz val="18"/>
      <color indexed="8"/>
      <name val="Cambria"/>
      <family val="1"/>
      <scheme val="major"/>
    </font>
    <font>
      <b/>
      <sz val="11"/>
      <name val="Calibri"/>
      <family val="2"/>
      <scheme val="minor"/>
    </font>
    <font>
      <sz val="11"/>
      <name val="Calibri"/>
      <family val="2"/>
    </font>
    <font>
      <sz val="11"/>
      <color rgb="FFFF0000"/>
      <name val="Calibri"/>
      <family val="2"/>
      <scheme val="minor"/>
    </font>
    <font>
      <sz val="11"/>
      <color rgb="FF000000"/>
      <name val="Calibri"/>
      <family val="2"/>
    </font>
    <font>
      <sz val="11"/>
      <color theme="1"/>
      <name val="Calibri"/>
      <family val="2"/>
      <charset val="1"/>
      <scheme val="minor"/>
    </font>
    <font>
      <b/>
      <sz val="20"/>
      <name val="Garamond"/>
      <family val="1"/>
    </font>
    <font>
      <b/>
      <sz val="12"/>
      <name val="Garamond"/>
      <family val="1"/>
    </font>
    <font>
      <sz val="10"/>
      <name val="Garamond"/>
      <family val="1"/>
    </font>
    <font>
      <sz val="12"/>
      <name val="Garamond"/>
      <family val="1"/>
    </font>
    <font>
      <sz val="11"/>
      <name val="Garamond"/>
      <family val="1"/>
    </font>
    <font>
      <sz val="20"/>
      <name val="Garamond"/>
      <family val="1"/>
    </font>
    <font>
      <b/>
      <sz val="12"/>
      <color theme="1"/>
      <name val="Garamond"/>
      <family val="1"/>
    </font>
    <font>
      <b/>
      <sz val="11"/>
      <name val="Garamond"/>
      <family val="1"/>
    </font>
    <font>
      <b/>
      <sz val="14"/>
      <name val="Garamond"/>
      <family val="1"/>
    </font>
    <font>
      <sz val="10"/>
      <color rgb="FF000000"/>
      <name val="Times New Roman"/>
      <family val="1"/>
    </font>
    <font>
      <sz val="12"/>
      <color rgb="FF000000"/>
      <name val="Garamond"/>
      <family val="1"/>
    </font>
    <font>
      <sz val="12"/>
      <color rgb="FFFF0000"/>
      <name val="Garamond"/>
      <family val="1"/>
    </font>
    <font>
      <sz val="11"/>
      <color theme="1"/>
      <name val="Calibri"/>
      <family val="2"/>
    </font>
    <font>
      <b/>
      <sz val="11"/>
      <color theme="1"/>
      <name val="Calibri"/>
      <family val="2"/>
    </font>
    <font>
      <vertAlign val="superscript"/>
      <sz val="11"/>
      <color theme="1"/>
      <name val="Calibri"/>
      <family val="2"/>
    </font>
    <font>
      <sz val="11"/>
      <color rgb="FFFF0000"/>
      <name val="Calibri"/>
      <family val="2"/>
    </font>
    <font>
      <sz val="11"/>
      <color rgb="FF0070C0"/>
      <name val="Calibri"/>
      <family val="2"/>
    </font>
    <font>
      <b/>
      <sz val="11"/>
      <color rgb="FF0070C0"/>
      <name val="Calibri"/>
      <family val="2"/>
    </font>
    <font>
      <b/>
      <sz val="11"/>
      <color rgb="FFFF0000"/>
      <name val="Calibri"/>
      <family val="2"/>
    </font>
    <font>
      <i/>
      <sz val="11"/>
      <name val="Calibri"/>
      <family val="2"/>
    </font>
    <font>
      <b/>
      <sz val="11"/>
      <color theme="1"/>
      <name val="Calibri"/>
      <family val="2"/>
      <scheme val="minor"/>
    </font>
    <font>
      <b/>
      <sz val="9"/>
      <color rgb="FF000000"/>
      <name val="Palatino Linotype"/>
      <family val="1"/>
    </font>
    <font>
      <sz val="11"/>
      <color rgb="FF000000"/>
      <name val="Palatino Linotype"/>
      <family val="1"/>
    </font>
    <font>
      <sz val="11"/>
      <color rgb="FF000000"/>
      <name val="Libre Baskerville"/>
    </font>
    <font>
      <sz val="11"/>
      <color rgb="FF000000"/>
      <name val="Arial"/>
      <family val="2"/>
    </font>
    <font>
      <sz val="14"/>
      <color rgb="FF000000"/>
      <name val="Libre Baskerville"/>
    </font>
    <font>
      <sz val="11"/>
      <color theme="1"/>
      <name val="Libre Baskerville"/>
    </font>
    <font>
      <sz val="11"/>
      <color rgb="FFFF0000"/>
      <name val="Libre Baskerville"/>
    </font>
    <font>
      <b/>
      <sz val="10"/>
      <color rgb="FF000000"/>
      <name val="Palatino Linotype"/>
      <family val="1"/>
    </font>
    <font>
      <sz val="10"/>
      <color rgb="FF000000"/>
      <name val="Palatino Linotype"/>
      <family val="1"/>
    </font>
    <font>
      <b/>
      <sz val="14"/>
      <color theme="1"/>
      <name val="Calibri"/>
      <family val="2"/>
      <scheme val="minor"/>
    </font>
    <font>
      <i/>
      <sz val="11"/>
      <color theme="1"/>
      <name val="Calibri"/>
      <family val="2"/>
    </font>
    <font>
      <b/>
      <sz val="14"/>
      <color theme="1"/>
      <name val="Calibri"/>
      <family val="2"/>
    </font>
    <font>
      <sz val="12"/>
      <color theme="1"/>
      <name val="Calibri"/>
      <family val="2"/>
      <scheme val="minor"/>
    </font>
    <font>
      <sz val="12"/>
      <color rgb="FF000000"/>
      <name val="Libre Baskerville"/>
    </font>
    <font>
      <sz val="12"/>
      <color rgb="FF000000"/>
      <name val="Calibri"/>
      <family val="2"/>
    </font>
    <font>
      <sz val="14"/>
      <color theme="1"/>
      <name val="Calibri"/>
      <family val="2"/>
    </font>
    <font>
      <sz val="14"/>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D8D8D8"/>
        <bgColor rgb="FFD8D8D8"/>
      </patternFill>
    </fill>
    <fill>
      <patternFill patternType="solid">
        <fgColor theme="0" tint="-4.9989318521683403E-2"/>
        <bgColor indexed="64"/>
      </patternFill>
    </fill>
    <fill>
      <patternFill patternType="solid">
        <fgColor rgb="FFFFFF00"/>
        <bgColor indexed="64"/>
      </patternFill>
    </fill>
    <fill>
      <patternFill patternType="solid">
        <fgColor rgb="FFC00000"/>
        <bgColor indexed="64"/>
      </patternFill>
    </fill>
    <fill>
      <patternFill patternType="solid">
        <fgColor rgb="FFFFC000"/>
        <bgColor indexed="64"/>
      </patternFill>
    </fill>
  </fills>
  <borders count="109">
    <border>
      <left/>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auto="1"/>
      </left>
      <right style="thin">
        <color auto="1"/>
      </right>
      <top style="thin">
        <color auto="1"/>
      </top>
      <bottom style="thin">
        <color auto="1"/>
      </bottom>
      <diagonal/>
    </border>
    <border>
      <left style="thick">
        <color auto="1"/>
      </left>
      <right/>
      <top style="thick">
        <color auto="1"/>
      </top>
      <bottom/>
      <diagonal/>
    </border>
    <border>
      <left/>
      <right/>
      <top style="thick">
        <color indexed="64"/>
      </top>
      <bottom/>
      <diagonal/>
    </border>
    <border>
      <left/>
      <right style="thick">
        <color auto="1"/>
      </right>
      <top style="thick">
        <color auto="1"/>
      </top>
      <bottom/>
      <diagonal/>
    </border>
    <border>
      <left style="thick">
        <color indexed="64"/>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right style="medium">
        <color rgb="FF000000"/>
      </right>
      <top style="hair">
        <color rgb="FF000000"/>
      </top>
      <bottom style="hair">
        <color rgb="FF000000"/>
      </bottom>
      <diagonal/>
    </border>
    <border>
      <left style="medium">
        <color rgb="FF000000"/>
      </left>
      <right style="medium">
        <color rgb="FF000000"/>
      </right>
      <top style="hair">
        <color rgb="FF000000"/>
      </top>
      <bottom style="hair">
        <color rgb="FF000000"/>
      </bottom>
      <diagonal/>
    </border>
    <border>
      <left style="medium">
        <color rgb="FF000000"/>
      </left>
      <right/>
      <top style="hair">
        <color rgb="FF000000"/>
      </top>
      <bottom style="hair">
        <color rgb="FF000000"/>
      </bottom>
      <diagonal/>
    </border>
    <border>
      <left/>
      <right style="medium">
        <color indexed="64"/>
      </right>
      <top style="medium">
        <color indexed="64"/>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style="double">
        <color rgb="FF000000"/>
      </bottom>
      <diagonal/>
    </border>
    <border>
      <left style="medium">
        <color auto="1"/>
      </left>
      <right style="medium">
        <color auto="1"/>
      </right>
      <top/>
      <bottom/>
      <diagonal/>
    </border>
    <border>
      <left style="medium">
        <color rgb="FF000000"/>
      </left>
      <right style="medium">
        <color rgb="FF000000"/>
      </right>
      <top style="hair">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rgb="FF00000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rgb="FF000000"/>
      </left>
      <right/>
      <top/>
      <bottom style="hair">
        <color rgb="FF000000"/>
      </bottom>
      <diagonal/>
    </border>
    <border>
      <left style="medium">
        <color rgb="FF000000"/>
      </left>
      <right style="medium">
        <color rgb="FF000000"/>
      </right>
      <top/>
      <bottom style="hair">
        <color rgb="FF000000"/>
      </bottom>
      <diagonal/>
    </border>
    <border>
      <left/>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double">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double">
        <color rgb="FF000000"/>
      </right>
      <top style="double">
        <color rgb="FF000000"/>
      </top>
      <bottom style="double">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hair">
        <color rgb="FF000000"/>
      </top>
      <bottom style="hair">
        <color rgb="FF000000"/>
      </bottom>
      <diagonal/>
    </border>
    <border>
      <left/>
      <right style="thin">
        <color rgb="FF000000"/>
      </right>
      <top style="thin">
        <color rgb="FF000000"/>
      </top>
      <bottom style="thin">
        <color rgb="FF000000"/>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double">
        <color rgb="FF000000"/>
      </left>
      <right/>
      <top/>
      <bottom/>
      <diagonal/>
    </border>
    <border>
      <left/>
      <right style="double">
        <color rgb="FF000000"/>
      </right>
      <top/>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style="double">
        <color rgb="FF000000"/>
      </left>
      <right/>
      <top/>
      <bottom style="double">
        <color rgb="FF000000"/>
      </bottom>
      <diagonal/>
    </border>
    <border>
      <left/>
      <right/>
      <top/>
      <bottom style="double">
        <color rgb="FF000000"/>
      </bottom>
      <diagonal/>
    </border>
    <border>
      <left/>
      <right style="double">
        <color rgb="FF000000"/>
      </right>
      <top/>
      <bottom style="double">
        <color rgb="FF000000"/>
      </bottom>
      <diagonal/>
    </border>
    <border>
      <left style="double">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medium">
        <color rgb="FF000000"/>
      </left>
      <right/>
      <top/>
      <bottom/>
      <diagonal/>
    </border>
    <border>
      <left/>
      <right style="medium">
        <color auto="1"/>
      </right>
      <top/>
      <bottom/>
      <diagonal/>
    </border>
    <border>
      <left style="medium">
        <color indexed="64"/>
      </left>
      <right style="medium">
        <color rgb="FF000000"/>
      </right>
      <top style="hair">
        <color rgb="FF000000"/>
      </top>
      <bottom style="hair">
        <color rgb="FF000000"/>
      </bottom>
      <diagonal/>
    </border>
    <border>
      <left style="medium">
        <color rgb="FF000000"/>
      </left>
      <right style="medium">
        <color indexed="64"/>
      </right>
      <top style="hair">
        <color rgb="FF000000"/>
      </top>
      <bottom style="hair">
        <color rgb="FF000000"/>
      </bottom>
      <diagonal/>
    </border>
    <border>
      <left style="medium">
        <color indexed="64"/>
      </left>
      <right style="medium">
        <color rgb="FF000000"/>
      </right>
      <top style="hair">
        <color rgb="FF000000"/>
      </top>
      <bottom style="medium">
        <color indexed="64"/>
      </bottom>
      <diagonal/>
    </border>
    <border>
      <left/>
      <right style="medium">
        <color rgb="FF000000"/>
      </right>
      <top style="hair">
        <color rgb="FF000000"/>
      </top>
      <bottom style="medium">
        <color indexed="64"/>
      </bottom>
      <diagonal/>
    </border>
    <border>
      <left style="medium">
        <color rgb="FF000000"/>
      </left>
      <right style="medium">
        <color rgb="FF000000"/>
      </right>
      <top style="hair">
        <color rgb="FF000000"/>
      </top>
      <bottom style="medium">
        <color indexed="64"/>
      </bottom>
      <diagonal/>
    </border>
    <border>
      <left style="medium">
        <color rgb="FF000000"/>
      </left>
      <right style="medium">
        <color indexed="64"/>
      </right>
      <top style="hair">
        <color rgb="FF000000"/>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indexed="64"/>
      </left>
      <right style="medium">
        <color rgb="FF000000"/>
      </right>
      <top style="hair">
        <color rgb="FF000000"/>
      </top>
      <bottom/>
      <diagonal/>
    </border>
    <border>
      <left style="medium">
        <color rgb="FF000000"/>
      </left>
      <right style="medium">
        <color indexed="64"/>
      </right>
      <top/>
      <bottom style="hair">
        <color rgb="FF000000"/>
      </bottom>
      <diagonal/>
    </border>
    <border>
      <left style="medium">
        <color rgb="FF000000"/>
      </left>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double">
        <color rgb="FF000000"/>
      </left>
      <right style="thin">
        <color rgb="FF000000"/>
      </right>
      <top/>
      <bottom style="double">
        <color rgb="FF000000"/>
      </bottom>
      <diagonal/>
    </border>
    <border>
      <left style="thin">
        <color rgb="FF000000"/>
      </left>
      <right style="double">
        <color rgb="FF000000"/>
      </right>
      <top/>
      <bottom style="double">
        <color rgb="FF000000"/>
      </bottom>
      <diagonal/>
    </border>
    <border>
      <left style="double">
        <color rgb="FF000000"/>
      </left>
      <right style="thin">
        <color rgb="FF000000"/>
      </right>
      <top/>
      <bottom/>
      <diagonal/>
    </border>
    <border>
      <left style="thin">
        <color rgb="FF000000"/>
      </left>
      <right style="double">
        <color rgb="FF000000"/>
      </right>
      <top/>
      <bottom/>
      <diagonal/>
    </border>
    <border>
      <left style="medium">
        <color indexed="64"/>
      </left>
      <right style="medium">
        <color rgb="FF000000"/>
      </right>
      <top/>
      <bottom style="hair">
        <color rgb="FF000000"/>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thin">
        <color indexed="64"/>
      </left>
      <right style="double">
        <color indexed="64"/>
      </right>
      <top/>
      <bottom/>
      <diagonal/>
    </border>
    <border>
      <left style="double">
        <color indexed="64"/>
      </left>
      <right/>
      <top style="double">
        <color indexed="64"/>
      </top>
      <bottom style="thin">
        <color auto="1"/>
      </bottom>
      <diagonal/>
    </border>
    <border>
      <left style="double">
        <color indexed="64"/>
      </left>
      <right/>
      <top style="thin">
        <color indexed="64"/>
      </top>
      <bottom style="thin">
        <color indexed="64"/>
      </bottom>
      <diagonal/>
    </border>
    <border>
      <left style="double">
        <color indexed="64"/>
      </left>
      <right style="double">
        <color indexed="64"/>
      </right>
      <top style="double">
        <color indexed="64"/>
      </top>
      <bottom style="thin">
        <color auto="1"/>
      </bottom>
      <diagonal/>
    </border>
    <border>
      <left style="double">
        <color indexed="64"/>
      </left>
      <right style="double">
        <color indexed="64"/>
      </right>
      <top style="thin">
        <color auto="1"/>
      </top>
      <bottom style="thin">
        <color auto="1"/>
      </bottom>
      <diagonal/>
    </border>
    <border>
      <left/>
      <right/>
      <top style="double">
        <color indexed="64"/>
      </top>
      <bottom style="thin">
        <color auto="1"/>
      </bottom>
      <diagonal/>
    </border>
    <border>
      <left style="double">
        <color indexed="64"/>
      </left>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63">
    <xf numFmtId="0" fontId="0" fillId="0" borderId="0"/>
    <xf numFmtId="164" fontId="1"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5" fillId="0" borderId="0"/>
    <xf numFmtId="0" fontId="1" fillId="0" borderId="0"/>
    <xf numFmtId="0" fontId="13" fillId="0" borderId="0"/>
    <xf numFmtId="0" fontId="1" fillId="0" borderId="0"/>
    <xf numFmtId="167" fontId="13"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4" fillId="0" borderId="0"/>
    <xf numFmtId="164" fontId="2" fillId="0" borderId="0" applyFont="0" applyFill="0" applyBorder="0" applyAlignment="0" applyProtection="0"/>
    <xf numFmtId="0" fontId="24" fillId="0" borderId="0"/>
    <xf numFmtId="0" fontId="48" fillId="0" borderId="0"/>
  </cellStyleXfs>
  <cellXfs count="356">
    <xf numFmtId="0" fontId="0" fillId="0" borderId="0" xfId="0"/>
    <xf numFmtId="0" fontId="4" fillId="0" borderId="0" xfId="7" applyFont="1"/>
    <xf numFmtId="0" fontId="7" fillId="0" borderId="0" xfId="7" applyFont="1" applyAlignment="1">
      <alignment horizontal="right"/>
    </xf>
    <xf numFmtId="0" fontId="7" fillId="0" borderId="5" xfId="7" applyFont="1" applyBorder="1" applyAlignment="1">
      <alignment horizontal="center"/>
    </xf>
    <xf numFmtId="164" fontId="7" fillId="0" borderId="6" xfId="1" applyFont="1" applyFill="1" applyBorder="1" applyAlignment="1"/>
    <xf numFmtId="0" fontId="6" fillId="0" borderId="0" xfId="0" applyFont="1"/>
    <xf numFmtId="164" fontId="6" fillId="0" borderId="0" xfId="1" applyFont="1" applyFill="1" applyBorder="1" applyAlignment="1"/>
    <xf numFmtId="0" fontId="3" fillId="0" borderId="0" xfId="7" applyFont="1" applyAlignment="1">
      <alignment horizontal="center"/>
    </xf>
    <xf numFmtId="164" fontId="4" fillId="0" borderId="0" xfId="7" applyNumberFormat="1" applyFont="1"/>
    <xf numFmtId="164" fontId="4" fillId="0" borderId="0" xfId="1" applyFont="1"/>
    <xf numFmtId="0" fontId="16" fillId="0" borderId="0" xfId="32" applyFont="1"/>
    <xf numFmtId="0" fontId="17" fillId="2" borderId="11" xfId="6" applyFont="1" applyFill="1" applyBorder="1"/>
    <xf numFmtId="0" fontId="17" fillId="2" borderId="0" xfId="6" applyFont="1" applyFill="1"/>
    <xf numFmtId="0" fontId="17" fillId="2" borderId="12" xfId="6" applyFont="1" applyFill="1" applyBorder="1"/>
    <xf numFmtId="0" fontId="18" fillId="2" borderId="13" xfId="6" applyFont="1" applyFill="1" applyBorder="1"/>
    <xf numFmtId="0" fontId="18" fillId="2" borderId="14" xfId="6" applyFont="1" applyFill="1" applyBorder="1"/>
    <xf numFmtId="0" fontId="18" fillId="2" borderId="15" xfId="6" applyFont="1" applyFill="1" applyBorder="1"/>
    <xf numFmtId="0" fontId="19" fillId="2" borderId="8" xfId="6" applyFont="1" applyFill="1" applyBorder="1"/>
    <xf numFmtId="0" fontId="19" fillId="2" borderId="9" xfId="6" applyFont="1" applyFill="1" applyBorder="1"/>
    <xf numFmtId="0" fontId="19" fillId="2" borderId="10" xfId="6" applyFont="1" applyFill="1" applyBorder="1"/>
    <xf numFmtId="0" fontId="19" fillId="2" borderId="13" xfId="6" applyFont="1" applyFill="1" applyBorder="1"/>
    <xf numFmtId="0" fontId="19" fillId="2" borderId="14" xfId="6" applyFont="1" applyFill="1" applyBorder="1"/>
    <xf numFmtId="0" fontId="19" fillId="2" borderId="15" xfId="6" applyFont="1" applyFill="1" applyBorder="1"/>
    <xf numFmtId="0" fontId="19" fillId="2" borderId="8" xfId="6" applyFont="1" applyFill="1" applyBorder="1" applyAlignment="1">
      <alignment horizontal="center"/>
    </xf>
    <xf numFmtId="0" fontId="19" fillId="2" borderId="9" xfId="6" applyFont="1" applyFill="1" applyBorder="1" applyAlignment="1">
      <alignment horizontal="center"/>
    </xf>
    <xf numFmtId="0" fontId="19" fillId="2" borderId="10" xfId="6" applyFont="1" applyFill="1" applyBorder="1" applyAlignment="1">
      <alignment horizontal="center"/>
    </xf>
    <xf numFmtId="0" fontId="21" fillId="0" borderId="0" xfId="32" applyFont="1"/>
    <xf numFmtId="0" fontId="22" fillId="0" borderId="0" xfId="32" applyFont="1"/>
    <xf numFmtId="0" fontId="22" fillId="0" borderId="0" xfId="32" applyFont="1" applyAlignment="1">
      <alignment wrapText="1"/>
    </xf>
    <xf numFmtId="0" fontId="18" fillId="0" borderId="0" xfId="61" applyFont="1" applyAlignment="1">
      <alignment vertical="top" wrapText="1"/>
    </xf>
    <xf numFmtId="0" fontId="25" fillId="0" borderId="0" xfId="61" applyFont="1" applyAlignment="1">
      <alignment vertical="top"/>
    </xf>
    <xf numFmtId="0" fontId="16" fillId="0" borderId="0" xfId="61" applyFont="1" applyAlignment="1">
      <alignment vertical="top" wrapText="1"/>
    </xf>
    <xf numFmtId="0" fontId="25" fillId="0" borderId="0" xfId="61" applyFont="1" applyAlignment="1">
      <alignment vertical="top" wrapText="1"/>
    </xf>
    <xf numFmtId="0" fontId="27" fillId="0" borderId="21" xfId="0" applyFont="1" applyBorder="1" applyAlignment="1">
      <alignment horizontal="left" vertical="top" wrapText="1"/>
    </xf>
    <xf numFmtId="0" fontId="27" fillId="0" borderId="18" xfId="0" applyFont="1" applyBorder="1"/>
    <xf numFmtId="0" fontId="28" fillId="0" borderId="19" xfId="0" applyFont="1" applyBorder="1"/>
    <xf numFmtId="0" fontId="28" fillId="0" borderId="0" xfId="0" applyFont="1"/>
    <xf numFmtId="0" fontId="28" fillId="0" borderId="18" xfId="0" applyFont="1" applyBorder="1"/>
    <xf numFmtId="2" fontId="27" fillId="0" borderId="18" xfId="0" applyNumberFormat="1" applyFont="1" applyBorder="1"/>
    <xf numFmtId="0" fontId="27" fillId="0" borderId="18" xfId="0" applyFont="1" applyBorder="1" applyAlignment="1">
      <alignment horizontal="center" vertical="center"/>
    </xf>
    <xf numFmtId="0" fontId="27" fillId="0" borderId="18" xfId="0" applyFont="1" applyBorder="1" applyAlignment="1">
      <alignment horizontal="center"/>
    </xf>
    <xf numFmtId="2" fontId="28" fillId="0" borderId="18" xfId="0" applyNumberFormat="1" applyFont="1" applyBorder="1"/>
    <xf numFmtId="2" fontId="33" fillId="0" borderId="18" xfId="0" applyNumberFormat="1" applyFont="1" applyBorder="1"/>
    <xf numFmtId="2" fontId="32" fillId="0" borderId="18" xfId="0" applyNumberFormat="1" applyFont="1" applyBorder="1"/>
    <xf numFmtId="2" fontId="30" fillId="0" borderId="18" xfId="0" applyNumberFormat="1" applyFont="1" applyBorder="1"/>
    <xf numFmtId="0" fontId="27" fillId="0" borderId="22" xfId="0" applyFont="1" applyBorder="1" applyAlignment="1">
      <alignment vertical="top" wrapText="1"/>
    </xf>
    <xf numFmtId="0" fontId="28" fillId="0" borderId="18" xfId="0" applyFont="1" applyBorder="1" applyAlignment="1">
      <alignment horizontal="center"/>
    </xf>
    <xf numFmtId="0" fontId="27" fillId="0" borderId="25" xfId="0" applyFont="1" applyBorder="1"/>
    <xf numFmtId="0" fontId="28" fillId="0" borderId="26" xfId="0" applyFont="1" applyBorder="1"/>
    <xf numFmtId="0" fontId="28" fillId="0" borderId="20" xfId="0" applyFont="1" applyBorder="1"/>
    <xf numFmtId="0" fontId="34" fillId="0" borderId="18" xfId="0" applyFont="1" applyBorder="1"/>
    <xf numFmtId="164" fontId="27" fillId="0" borderId="22" xfId="0" applyNumberFormat="1" applyFont="1" applyBorder="1" applyAlignment="1">
      <alignment horizontal="center" vertical="center"/>
    </xf>
    <xf numFmtId="0" fontId="19" fillId="2" borderId="11" xfId="6" applyFont="1" applyFill="1" applyBorder="1" applyAlignment="1">
      <alignment horizontal="center"/>
    </xf>
    <xf numFmtId="0" fontId="28" fillId="0" borderId="29" xfId="0" applyFont="1" applyBorder="1"/>
    <xf numFmtId="0" fontId="0" fillId="0" borderId="30" xfId="0" applyBorder="1"/>
    <xf numFmtId="0" fontId="0" fillId="0" borderId="31" xfId="0" applyBorder="1"/>
    <xf numFmtId="0" fontId="28" fillId="0" borderId="32" xfId="0" applyFont="1" applyBorder="1"/>
    <xf numFmtId="0" fontId="0" fillId="0" borderId="29" xfId="0" applyBorder="1"/>
    <xf numFmtId="0" fontId="0" fillId="0" borderId="33" xfId="0" applyBorder="1"/>
    <xf numFmtId="0" fontId="0" fillId="0" borderId="34" xfId="0" applyBorder="1"/>
    <xf numFmtId="0" fontId="0" fillId="0" borderId="35" xfId="0" applyBorder="1"/>
    <xf numFmtId="0" fontId="0" fillId="0" borderId="33" xfId="0" applyBorder="1" applyAlignment="1">
      <alignment wrapText="1"/>
    </xf>
    <xf numFmtId="0" fontId="12" fillId="0" borderId="33" xfId="0" applyFont="1" applyBorder="1"/>
    <xf numFmtId="165" fontId="27" fillId="0" borderId="22" xfId="0" applyNumberFormat="1" applyFont="1" applyBorder="1" applyAlignment="1">
      <alignment horizontal="center" vertical="center"/>
    </xf>
    <xf numFmtId="164" fontId="28" fillId="0" borderId="22" xfId="0" applyNumberFormat="1" applyFont="1" applyBorder="1" applyAlignment="1">
      <alignment horizontal="center" vertical="center"/>
    </xf>
    <xf numFmtId="0" fontId="28" fillId="0" borderId="22" xfId="0" applyFont="1" applyBorder="1" applyAlignment="1">
      <alignment horizontal="left" vertical="top"/>
    </xf>
    <xf numFmtId="0" fontId="27" fillId="0" borderId="23" xfId="0" applyFont="1" applyBorder="1" applyAlignment="1">
      <alignment vertical="top" wrapText="1"/>
    </xf>
    <xf numFmtId="0" fontId="28" fillId="0" borderId="22" xfId="0" applyFont="1" applyBorder="1" applyAlignment="1">
      <alignment horizontal="left" vertical="center" wrapText="1"/>
    </xf>
    <xf numFmtId="0" fontId="27" fillId="0" borderId="28" xfId="0" applyFont="1" applyBorder="1" applyAlignment="1">
      <alignment horizontal="center" vertical="center"/>
    </xf>
    <xf numFmtId="0" fontId="27" fillId="0" borderId="22" xfId="0" applyFont="1" applyBorder="1" applyAlignment="1">
      <alignment horizontal="center" vertical="center"/>
    </xf>
    <xf numFmtId="0" fontId="0" fillId="0" borderId="0" xfId="0" applyFill="1"/>
    <xf numFmtId="165" fontId="27" fillId="0" borderId="22" xfId="0" applyNumberFormat="1" applyFont="1" applyFill="1" applyBorder="1" applyAlignment="1">
      <alignment horizontal="center" vertical="center"/>
    </xf>
    <xf numFmtId="164" fontId="28" fillId="0" borderId="22" xfId="0" applyNumberFormat="1" applyFont="1" applyFill="1" applyBorder="1" applyAlignment="1">
      <alignment horizontal="center" vertical="center"/>
    </xf>
    <xf numFmtId="0" fontId="27" fillId="0" borderId="22" xfId="0" applyFont="1" applyFill="1" applyBorder="1" applyAlignment="1">
      <alignment horizontal="center" vertical="center" wrapText="1"/>
    </xf>
    <xf numFmtId="164" fontId="27" fillId="0" borderId="22" xfId="0" applyNumberFormat="1" applyFont="1" applyFill="1" applyBorder="1" applyAlignment="1">
      <alignment horizontal="center" vertical="center"/>
    </xf>
    <xf numFmtId="164" fontId="27" fillId="0" borderId="22" xfId="0" applyNumberFormat="1" applyFont="1" applyFill="1" applyBorder="1" applyAlignment="1">
      <alignment horizontal="center" vertical="center" wrapText="1"/>
    </xf>
    <xf numFmtId="0" fontId="27" fillId="0" borderId="39" xfId="0" applyFont="1" applyFill="1" applyBorder="1" applyAlignment="1">
      <alignment horizontal="left" vertical="top" wrapText="1"/>
    </xf>
    <xf numFmtId="165" fontId="27" fillId="0" borderId="40" xfId="0" applyNumberFormat="1" applyFont="1" applyFill="1" applyBorder="1" applyAlignment="1">
      <alignment horizontal="center" vertical="center"/>
    </xf>
    <xf numFmtId="164" fontId="28" fillId="0" borderId="40" xfId="0" applyNumberFormat="1" applyFont="1" applyFill="1" applyBorder="1" applyAlignment="1">
      <alignment horizontal="center" vertical="center"/>
    </xf>
    <xf numFmtId="164" fontId="27" fillId="0" borderId="40" xfId="0" applyNumberFormat="1" applyFont="1" applyFill="1" applyBorder="1" applyAlignment="1">
      <alignment horizontal="center" vertical="center"/>
    </xf>
    <xf numFmtId="49" fontId="27" fillId="0" borderId="22" xfId="0" applyNumberFormat="1" applyFont="1" applyFill="1" applyBorder="1" applyAlignment="1">
      <alignment horizontal="center" vertical="top"/>
    </xf>
    <xf numFmtId="0" fontId="27" fillId="0" borderId="22" xfId="0" applyFont="1" applyFill="1" applyBorder="1" applyAlignment="1">
      <alignment horizontal="center" vertical="center"/>
    </xf>
    <xf numFmtId="0" fontId="28" fillId="0" borderId="22" xfId="0" applyFont="1" applyFill="1" applyBorder="1" applyAlignment="1">
      <alignment vertical="top" wrapText="1"/>
    </xf>
    <xf numFmtId="0" fontId="6" fillId="0" borderId="1" xfId="0" applyFont="1" applyFill="1" applyBorder="1" applyAlignment="1">
      <alignment horizontal="left" vertical="center"/>
    </xf>
    <xf numFmtId="0" fontId="6" fillId="0" borderId="0" xfId="0" applyFont="1" applyFill="1"/>
    <xf numFmtId="0" fontId="6" fillId="0" borderId="0" xfId="0" applyFont="1" applyFill="1" applyAlignment="1">
      <alignment horizontal="center"/>
    </xf>
    <xf numFmtId="0" fontId="35" fillId="0" borderId="0" xfId="0" applyFont="1" applyFill="1"/>
    <xf numFmtId="0" fontId="35" fillId="0" borderId="0" xfId="0" applyFont="1"/>
    <xf numFmtId="0" fontId="35" fillId="0" borderId="0" xfId="0" applyFont="1" applyAlignment="1">
      <alignment wrapText="1"/>
    </xf>
    <xf numFmtId="164" fontId="36" fillId="0" borderId="44" xfId="0" applyNumberFormat="1" applyFont="1" applyBorder="1" applyAlignment="1">
      <alignment horizontal="center"/>
    </xf>
    <xf numFmtId="164" fontId="36" fillId="0" borderId="45" xfId="0" applyNumberFormat="1" applyFont="1" applyBorder="1"/>
    <xf numFmtId="164" fontId="36" fillId="0" borderId="45" xfId="0" applyNumberFormat="1" applyFont="1" applyBorder="1" applyAlignment="1">
      <alignment horizontal="center"/>
    </xf>
    <xf numFmtId="164" fontId="36" fillId="0" borderId="45" xfId="0" applyNumberFormat="1" applyFont="1" applyBorder="1" applyAlignment="1">
      <alignment horizontal="center" wrapText="1"/>
    </xf>
    <xf numFmtId="164" fontId="36" fillId="0" borderId="45" xfId="0" applyNumberFormat="1" applyFont="1" applyBorder="1" applyAlignment="1">
      <alignment horizontal="center" vertical="center"/>
    </xf>
    <xf numFmtId="164" fontId="36" fillId="0" borderId="46" xfId="0" applyNumberFormat="1" applyFont="1" applyBorder="1" applyAlignment="1">
      <alignment horizontal="center" vertical="center"/>
    </xf>
    <xf numFmtId="164" fontId="37" fillId="0" borderId="0" xfId="0" applyNumberFormat="1" applyFont="1"/>
    <xf numFmtId="0" fontId="0" fillId="0" borderId="0" xfId="0" applyFont="1" applyAlignment="1"/>
    <xf numFmtId="168" fontId="38" fillId="0" borderId="47" xfId="0" applyNumberFormat="1" applyFont="1" applyBorder="1" applyAlignment="1">
      <alignment horizontal="center" vertical="center"/>
    </xf>
    <xf numFmtId="164" fontId="13" fillId="0" borderId="19" xfId="0" applyNumberFormat="1" applyFont="1" applyBorder="1"/>
    <xf numFmtId="164" fontId="38" fillId="0" borderId="19" xfId="0" applyNumberFormat="1" applyFont="1" applyBorder="1" applyAlignment="1">
      <alignment horizontal="center"/>
    </xf>
    <xf numFmtId="164" fontId="38" fillId="0" borderId="19" xfId="0" applyNumberFormat="1" applyFont="1" applyBorder="1" applyAlignment="1">
      <alignment horizontal="center" vertical="center"/>
    </xf>
    <xf numFmtId="164" fontId="38" fillId="0" borderId="19" xfId="0" applyNumberFormat="1" applyFont="1" applyBorder="1" applyAlignment="1">
      <alignment horizontal="center" vertical="center" wrapText="1"/>
    </xf>
    <xf numFmtId="164" fontId="38" fillId="0" borderId="48" xfId="0" applyNumberFormat="1" applyFont="1" applyBorder="1" applyAlignment="1">
      <alignment horizontal="center" vertical="center"/>
    </xf>
    <xf numFmtId="164" fontId="39" fillId="0" borderId="0" xfId="0" applyNumberFormat="1" applyFont="1"/>
    <xf numFmtId="164" fontId="40" fillId="0" borderId="19" xfId="0" applyNumberFormat="1" applyFont="1" applyBorder="1"/>
    <xf numFmtId="164" fontId="28" fillId="0" borderId="49" xfId="0" applyNumberFormat="1" applyFont="1" applyBorder="1"/>
    <xf numFmtId="0" fontId="27" fillId="0" borderId="19" xfId="0" applyFont="1" applyBorder="1" applyAlignment="1">
      <alignment horizontal="center"/>
    </xf>
    <xf numFmtId="0" fontId="27" fillId="0" borderId="19" xfId="0" applyFont="1" applyBorder="1"/>
    <xf numFmtId="2" fontId="27" fillId="0" borderId="19" xfId="0" applyNumberFormat="1" applyFont="1" applyBorder="1"/>
    <xf numFmtId="0" fontId="27" fillId="0" borderId="50" xfId="0" applyFont="1" applyBorder="1"/>
    <xf numFmtId="164" fontId="41" fillId="0" borderId="51" xfId="0" applyNumberFormat="1" applyFont="1" applyBorder="1" applyAlignment="1">
      <alignment horizontal="center" vertical="center" wrapText="1"/>
    </xf>
    <xf numFmtId="164" fontId="41" fillId="0" borderId="19" xfId="0" applyNumberFormat="1" applyFont="1" applyBorder="1" applyAlignment="1">
      <alignment horizontal="center" vertical="center"/>
    </xf>
    <xf numFmtId="164" fontId="42" fillId="0" borderId="19" xfId="0" applyNumberFormat="1" applyFont="1" applyBorder="1" applyAlignment="1">
      <alignment horizontal="center" vertical="center"/>
    </xf>
    <xf numFmtId="164" fontId="39" fillId="0" borderId="52" xfId="0" applyNumberFormat="1" applyFont="1" applyBorder="1"/>
    <xf numFmtId="164" fontId="38" fillId="0" borderId="53" xfId="0" applyNumberFormat="1" applyFont="1" applyBorder="1"/>
    <xf numFmtId="164" fontId="38" fillId="0" borderId="54" xfId="0" applyNumberFormat="1" applyFont="1" applyBorder="1"/>
    <xf numFmtId="164" fontId="44" fillId="0" borderId="58" xfId="0" applyNumberFormat="1" applyFont="1" applyBorder="1" applyAlignment="1">
      <alignment horizontal="right" vertical="center" wrapText="1"/>
    </xf>
    <xf numFmtId="164" fontId="39" fillId="0" borderId="59" xfId="0" applyNumberFormat="1" applyFont="1" applyBorder="1"/>
    <xf numFmtId="164" fontId="38" fillId="0" borderId="0" xfId="0" applyNumberFormat="1" applyFont="1"/>
    <xf numFmtId="164" fontId="38" fillId="0" borderId="60" xfId="0" applyNumberFormat="1" applyFont="1" applyBorder="1"/>
    <xf numFmtId="169" fontId="44" fillId="0" borderId="19" xfId="0" applyNumberFormat="1" applyFont="1" applyBorder="1"/>
    <xf numFmtId="169" fontId="44" fillId="0" borderId="48" xfId="0" applyNumberFormat="1" applyFont="1" applyBorder="1"/>
    <xf numFmtId="164" fontId="13" fillId="0" borderId="0" xfId="0" applyNumberFormat="1" applyFont="1"/>
    <xf numFmtId="164" fontId="39" fillId="0" borderId="63" xfId="0" applyNumberFormat="1" applyFont="1" applyBorder="1"/>
    <xf numFmtId="164" fontId="38" fillId="0" borderId="64" xfId="0" applyNumberFormat="1" applyFont="1" applyBorder="1"/>
    <xf numFmtId="164" fontId="38" fillId="0" borderId="65" xfId="0" applyNumberFormat="1" applyFont="1" applyBorder="1"/>
    <xf numFmtId="164" fontId="43" fillId="0" borderId="20" xfId="0" applyNumberFormat="1" applyFont="1" applyBorder="1"/>
    <xf numFmtId="164" fontId="43" fillId="0" borderId="69" xfId="0" applyNumberFormat="1" applyFont="1" applyBorder="1"/>
    <xf numFmtId="0" fontId="0" fillId="0" borderId="0" xfId="0" applyBorder="1"/>
    <xf numFmtId="0" fontId="10" fillId="0" borderId="0" xfId="0" applyFont="1" applyAlignment="1">
      <alignment horizontal="right"/>
    </xf>
    <xf numFmtId="164" fontId="10" fillId="0" borderId="27" xfId="1" applyFont="1" applyFill="1" applyBorder="1" applyAlignment="1">
      <alignment horizontal="right"/>
    </xf>
    <xf numFmtId="49" fontId="28" fillId="0" borderId="72" xfId="0" applyNumberFormat="1" applyFont="1" applyBorder="1" applyAlignment="1">
      <alignment horizontal="center" vertical="top"/>
    </xf>
    <xf numFmtId="164" fontId="27" fillId="0" borderId="73" xfId="0" applyNumberFormat="1" applyFont="1" applyFill="1" applyBorder="1" applyAlignment="1">
      <alignment horizontal="center" vertical="center"/>
    </xf>
    <xf numFmtId="164" fontId="27" fillId="0" borderId="73" xfId="0" applyNumberFormat="1" applyFont="1" applyFill="1" applyBorder="1" applyAlignment="1">
      <alignment horizontal="center" vertical="center" wrapText="1"/>
    </xf>
    <xf numFmtId="49" fontId="27" fillId="0" borderId="72" xfId="0" applyNumberFormat="1" applyFont="1" applyBorder="1" applyAlignment="1">
      <alignment horizontal="center" vertical="top"/>
    </xf>
    <xf numFmtId="49" fontId="28" fillId="0" borderId="42" xfId="0" quotePrefix="1" applyNumberFormat="1" applyFont="1" applyBorder="1" applyAlignment="1">
      <alignment horizontal="right" vertical="top"/>
    </xf>
    <xf numFmtId="49" fontId="28" fillId="0" borderId="72" xfId="0" quotePrefix="1" applyNumberFormat="1" applyFont="1" applyBorder="1" applyAlignment="1">
      <alignment horizontal="center" vertical="top"/>
    </xf>
    <xf numFmtId="49" fontId="27" fillId="0" borderId="78" xfId="0" applyNumberFormat="1" applyFont="1" applyBorder="1" applyAlignment="1">
      <alignment horizontal="center" vertical="top" wrapText="1"/>
    </xf>
    <xf numFmtId="0" fontId="28" fillId="0" borderId="80" xfId="0" applyFont="1" applyBorder="1" applyAlignment="1">
      <alignment horizontal="center" vertical="center"/>
    </xf>
    <xf numFmtId="164" fontId="28" fillId="0" borderId="81" xfId="0" applyNumberFormat="1" applyFont="1" applyFill="1" applyBorder="1" applyAlignment="1">
      <alignment horizontal="center" vertical="center"/>
    </xf>
    <xf numFmtId="0" fontId="27" fillId="0" borderId="80" xfId="0" applyFont="1" applyBorder="1" applyAlignment="1">
      <alignment horizontal="center" vertical="center"/>
    </xf>
    <xf numFmtId="164" fontId="27" fillId="0" borderId="81" xfId="0" applyNumberFormat="1" applyFont="1" applyFill="1" applyBorder="1" applyAlignment="1">
      <alignment horizontal="center" vertical="center"/>
    </xf>
    <xf numFmtId="49" fontId="27" fillId="0" borderId="80" xfId="0" quotePrefix="1" applyNumberFormat="1" applyFont="1" applyFill="1" applyBorder="1" applyAlignment="1">
      <alignment horizontal="center" vertical="top"/>
    </xf>
    <xf numFmtId="49" fontId="27" fillId="0" borderId="74" xfId="0" quotePrefix="1" applyNumberFormat="1" applyFont="1" applyFill="1" applyBorder="1" applyAlignment="1">
      <alignment horizontal="center" vertical="top"/>
    </xf>
    <xf numFmtId="0" fontId="27" fillId="0" borderId="82" xfId="0" applyFont="1" applyFill="1" applyBorder="1" applyAlignment="1">
      <alignment horizontal="left" vertical="top" wrapText="1"/>
    </xf>
    <xf numFmtId="165" fontId="27" fillId="0" borderId="79" xfId="0" applyNumberFormat="1" applyFont="1" applyFill="1" applyBorder="1" applyAlignment="1">
      <alignment horizontal="center" vertical="center"/>
    </xf>
    <xf numFmtId="164" fontId="27" fillId="0" borderId="79" xfId="0" applyNumberFormat="1" applyFont="1" applyFill="1" applyBorder="1" applyAlignment="1">
      <alignment horizontal="center" vertical="center"/>
    </xf>
    <xf numFmtId="164" fontId="27" fillId="0" borderId="83" xfId="0" applyNumberFormat="1" applyFont="1" applyFill="1" applyBorder="1" applyAlignment="1">
      <alignment horizontal="center" vertical="center"/>
    </xf>
    <xf numFmtId="49" fontId="28" fillId="0" borderId="84" xfId="0" quotePrefix="1" applyNumberFormat="1" applyFont="1" applyBorder="1" applyAlignment="1">
      <alignment horizontal="right" vertical="top"/>
    </xf>
    <xf numFmtId="164" fontId="10" fillId="0" borderId="2" xfId="1" applyFont="1" applyFill="1" applyBorder="1" applyAlignment="1">
      <alignment horizontal="right"/>
    </xf>
    <xf numFmtId="0" fontId="19" fillId="2" borderId="0" xfId="6" applyFont="1" applyFill="1" applyBorder="1" applyAlignment="1">
      <alignment horizontal="center"/>
    </xf>
    <xf numFmtId="0" fontId="19" fillId="2" borderId="12" xfId="6" applyFont="1" applyFill="1" applyBorder="1" applyAlignment="1">
      <alignment horizontal="center"/>
    </xf>
    <xf numFmtId="0" fontId="28" fillId="0" borderId="30" xfId="0" applyFont="1" applyBorder="1"/>
    <xf numFmtId="0" fontId="28" fillId="0" borderId="0" xfId="0" applyFont="1" applyBorder="1"/>
    <xf numFmtId="164" fontId="28" fillId="0" borderId="29" xfId="1" applyFont="1" applyBorder="1"/>
    <xf numFmtId="164" fontId="0" fillId="0" borderId="30" xfId="1" applyFont="1" applyBorder="1"/>
    <xf numFmtId="164" fontId="0" fillId="0" borderId="29" xfId="1" applyFont="1" applyBorder="1"/>
    <xf numFmtId="164" fontId="0" fillId="0" borderId="31" xfId="1" applyFont="1" applyBorder="1"/>
    <xf numFmtId="164" fontId="0" fillId="0" borderId="0" xfId="1" applyFont="1" applyBorder="1"/>
    <xf numFmtId="164" fontId="0" fillId="0" borderId="0" xfId="1" applyFont="1"/>
    <xf numFmtId="0" fontId="0" fillId="0" borderId="7" xfId="0" applyBorder="1"/>
    <xf numFmtId="164" fontId="0" fillId="0" borderId="7" xfId="1" applyFont="1" applyBorder="1"/>
    <xf numFmtId="0" fontId="0" fillId="0" borderId="4" xfId="0" applyBorder="1"/>
    <xf numFmtId="164" fontId="0" fillId="0" borderId="0" xfId="0" applyNumberFormat="1"/>
    <xf numFmtId="0" fontId="27" fillId="0" borderId="0" xfId="0" applyFont="1" applyBorder="1"/>
    <xf numFmtId="2" fontId="31" fillId="0" borderId="0" xfId="0" applyNumberFormat="1" applyFont="1" applyBorder="1"/>
    <xf numFmtId="0" fontId="12" fillId="0" borderId="0" xfId="0" applyFont="1" applyBorder="1"/>
    <xf numFmtId="0" fontId="35" fillId="0" borderId="0" xfId="0" applyFont="1" applyBorder="1"/>
    <xf numFmtId="164" fontId="0" fillId="0" borderId="0" xfId="1" applyFont="1" applyBorder="1" applyAlignment="1">
      <alignment horizontal="right"/>
    </xf>
    <xf numFmtId="164" fontId="35" fillId="0" borderId="0" xfId="1" applyFont="1" applyBorder="1" applyAlignment="1">
      <alignment horizontal="right"/>
    </xf>
    <xf numFmtId="0" fontId="0" fillId="0" borderId="29" xfId="0" applyBorder="1" applyAlignment="1">
      <alignment vertical="center"/>
    </xf>
    <xf numFmtId="0" fontId="0" fillId="0" borderId="31" xfId="0" applyBorder="1" applyAlignment="1">
      <alignment vertical="center"/>
    </xf>
    <xf numFmtId="0" fontId="0" fillId="0" borderId="0" xfId="0" applyBorder="1" applyAlignment="1">
      <alignment vertical="center"/>
    </xf>
    <xf numFmtId="164" fontId="27" fillId="0" borderId="92" xfId="0" applyNumberFormat="1" applyFont="1" applyBorder="1" applyAlignment="1">
      <alignment vertical="center" wrapText="1"/>
    </xf>
    <xf numFmtId="0" fontId="27" fillId="0" borderId="0" xfId="0" applyFont="1"/>
    <xf numFmtId="168" fontId="38" fillId="0" borderId="47" xfId="49" applyNumberFormat="1" applyFont="1" applyBorder="1" applyAlignment="1">
      <alignment horizontal="center" vertical="center"/>
    </xf>
    <xf numFmtId="164" fontId="40" fillId="0" borderId="19" xfId="49" applyNumberFormat="1" applyFont="1" applyBorder="1"/>
    <xf numFmtId="164" fontId="38" fillId="0" borderId="19" xfId="49" applyNumberFormat="1" applyFont="1" applyBorder="1"/>
    <xf numFmtId="164" fontId="38" fillId="0" borderId="19" xfId="49" applyNumberFormat="1" applyFont="1" applyBorder="1" applyAlignment="1">
      <alignment horizontal="center"/>
    </xf>
    <xf numFmtId="164" fontId="38" fillId="0" borderId="19" xfId="49" applyNumberFormat="1" applyFont="1" applyBorder="1" applyAlignment="1">
      <alignment horizontal="center" vertical="center"/>
    </xf>
    <xf numFmtId="164" fontId="38" fillId="0" borderId="19" xfId="49" applyNumberFormat="1" applyFont="1" applyBorder="1" applyAlignment="1">
      <alignment horizontal="center" vertical="center" wrapText="1"/>
    </xf>
    <xf numFmtId="164" fontId="38" fillId="0" borderId="48" xfId="49" applyNumberFormat="1" applyFont="1" applyBorder="1" applyAlignment="1">
      <alignment horizontal="center" vertical="center"/>
    </xf>
    <xf numFmtId="164" fontId="39" fillId="0" borderId="0" xfId="49" applyNumberFormat="1" applyFont="1"/>
    <xf numFmtId="0" fontId="1" fillId="0" borderId="0" xfId="49"/>
    <xf numFmtId="164" fontId="38" fillId="0" borderId="47" xfId="49" applyNumberFormat="1" applyFont="1" applyBorder="1" applyAlignment="1">
      <alignment horizontal="center" vertical="center"/>
    </xf>
    <xf numFmtId="164" fontId="13" fillId="0" borderId="19" xfId="49" applyNumberFormat="1" applyFont="1" applyBorder="1"/>
    <xf numFmtId="0" fontId="0" fillId="0" borderId="29" xfId="0" applyBorder="1" applyAlignment="1">
      <alignment vertical="center" wrapText="1"/>
    </xf>
    <xf numFmtId="164" fontId="36" fillId="0" borderId="94" xfId="49" applyNumberFormat="1" applyFont="1" applyBorder="1" applyAlignment="1">
      <alignment horizontal="center"/>
    </xf>
    <xf numFmtId="164" fontId="36" fillId="0" borderId="26" xfId="49" applyNumberFormat="1" applyFont="1" applyBorder="1"/>
    <xf numFmtId="164" fontId="36" fillId="0" borderId="26" xfId="49" applyNumberFormat="1" applyFont="1" applyBorder="1" applyAlignment="1">
      <alignment horizontal="center"/>
    </xf>
    <xf numFmtId="164" fontId="36" fillId="0" borderId="26" xfId="49" applyNumberFormat="1" applyFont="1" applyBorder="1" applyAlignment="1">
      <alignment horizontal="center" wrapText="1"/>
    </xf>
    <xf numFmtId="164" fontId="36" fillId="0" borderId="26" xfId="49" applyNumberFormat="1" applyFont="1" applyBorder="1" applyAlignment="1">
      <alignment horizontal="center" vertical="center"/>
    </xf>
    <xf numFmtId="164" fontId="36" fillId="0" borderId="95" xfId="49" applyNumberFormat="1" applyFont="1" applyBorder="1" applyAlignment="1">
      <alignment horizontal="center" vertical="center"/>
    </xf>
    <xf numFmtId="164" fontId="37" fillId="0" borderId="0" xfId="49" applyNumberFormat="1" applyFont="1"/>
    <xf numFmtId="164" fontId="36" fillId="0" borderId="96" xfId="49" applyNumberFormat="1" applyFont="1" applyBorder="1" applyAlignment="1">
      <alignment horizontal="center"/>
    </xf>
    <xf numFmtId="164" fontId="36" fillId="0" borderId="45" xfId="49" applyNumberFormat="1" applyFont="1" applyBorder="1" applyAlignment="1">
      <alignment horizontal="center" vertical="center"/>
    </xf>
    <xf numFmtId="164" fontId="36" fillId="0" borderId="18" xfId="49" applyNumberFormat="1" applyFont="1" applyBorder="1" applyAlignment="1">
      <alignment horizontal="center"/>
    </xf>
    <xf numFmtId="164" fontId="36" fillId="0" borderId="18" xfId="49" applyNumberFormat="1" applyFont="1" applyBorder="1" applyAlignment="1">
      <alignment horizontal="center" wrapText="1"/>
    </xf>
    <xf numFmtId="164" fontId="36" fillId="0" borderId="18" xfId="49" applyNumberFormat="1" applyFont="1" applyBorder="1" applyAlignment="1">
      <alignment horizontal="center" vertical="center"/>
    </xf>
    <xf numFmtId="164" fontId="36" fillId="0" borderId="97" xfId="49" applyNumberFormat="1" applyFont="1" applyBorder="1" applyAlignment="1">
      <alignment horizontal="center" vertical="center"/>
    </xf>
    <xf numFmtId="164" fontId="39" fillId="0" borderId="52" xfId="49" applyNumberFormat="1" applyFont="1" applyBorder="1"/>
    <xf numFmtId="164" fontId="38" fillId="0" borderId="53" xfId="49" applyNumberFormat="1" applyFont="1" applyBorder="1"/>
    <xf numFmtId="164" fontId="38" fillId="0" borderId="54" xfId="49" applyNumberFormat="1" applyFont="1" applyBorder="1"/>
    <xf numFmtId="164" fontId="44" fillId="0" borderId="58" xfId="49" applyNumberFormat="1" applyFont="1" applyBorder="1" applyAlignment="1">
      <alignment horizontal="right" vertical="center" wrapText="1"/>
    </xf>
    <xf numFmtId="164" fontId="39" fillId="0" borderId="59" xfId="49" applyNumberFormat="1" applyFont="1" applyBorder="1"/>
    <xf numFmtId="164" fontId="38" fillId="0" borderId="0" xfId="49" applyNumberFormat="1" applyFont="1"/>
    <xf numFmtId="164" fontId="38" fillId="0" borderId="60" xfId="49" applyNumberFormat="1" applyFont="1" applyBorder="1"/>
    <xf numFmtId="169" fontId="44" fillId="0" borderId="19" xfId="49" applyNumberFormat="1" applyFont="1" applyBorder="1"/>
    <xf numFmtId="169" fontId="44" fillId="0" borderId="48" xfId="49" applyNumberFormat="1" applyFont="1" applyBorder="1"/>
    <xf numFmtId="164" fontId="13" fillId="0" borderId="0" xfId="49" applyNumberFormat="1" applyFont="1"/>
    <xf numFmtId="164" fontId="39" fillId="0" borderId="63" xfId="49" applyNumberFormat="1" applyFont="1" applyBorder="1"/>
    <xf numFmtId="164" fontId="38" fillId="0" borderId="64" xfId="49" applyNumberFormat="1" applyFont="1" applyBorder="1"/>
    <xf numFmtId="164" fontId="38" fillId="0" borderId="65" xfId="49" applyNumberFormat="1" applyFont="1" applyBorder="1"/>
    <xf numFmtId="164" fontId="43" fillId="0" borderId="20" xfId="49" applyNumberFormat="1" applyFont="1" applyBorder="1"/>
    <xf numFmtId="164" fontId="43" fillId="0" borderId="69" xfId="49" applyNumberFormat="1" applyFont="1" applyBorder="1"/>
    <xf numFmtId="49" fontId="27" fillId="0" borderId="28" xfId="0" applyNumberFormat="1" applyFont="1" applyFill="1" applyBorder="1" applyAlignment="1">
      <alignment horizontal="center" vertical="top"/>
    </xf>
    <xf numFmtId="0" fontId="27" fillId="0" borderId="40" xfId="0" applyFont="1" applyFill="1" applyBorder="1" applyAlignment="1">
      <alignment horizontal="center" vertical="center"/>
    </xf>
    <xf numFmtId="0" fontId="0" fillId="0" borderId="0" xfId="0" applyFont="1" applyAlignment="1">
      <alignment wrapText="1"/>
    </xf>
    <xf numFmtId="0" fontId="27" fillId="0" borderId="21" xfId="0" applyFont="1" applyFill="1" applyBorder="1" applyAlignment="1">
      <alignment vertical="top" wrapText="1"/>
    </xf>
    <xf numFmtId="0" fontId="27" fillId="0" borderId="22" xfId="0" applyFont="1" applyFill="1" applyBorder="1" applyAlignment="1">
      <alignment vertical="top" wrapText="1"/>
    </xf>
    <xf numFmtId="0" fontId="27" fillId="0" borderId="79" xfId="0" applyFont="1" applyFill="1" applyBorder="1" applyAlignment="1">
      <alignment vertical="top" wrapText="1"/>
    </xf>
    <xf numFmtId="0" fontId="27" fillId="0" borderId="21" xfId="0" applyFont="1" applyFill="1" applyBorder="1" applyAlignment="1">
      <alignment horizontal="left" vertical="top" wrapText="1"/>
    </xf>
    <xf numFmtId="0" fontId="28" fillId="0" borderId="21" xfId="0" applyFont="1" applyFill="1" applyBorder="1" applyAlignment="1">
      <alignment horizontal="left" vertical="top" wrapText="1"/>
    </xf>
    <xf numFmtId="164" fontId="27" fillId="0" borderId="76" xfId="0" applyNumberFormat="1" applyFont="1" applyFill="1" applyBorder="1" applyAlignment="1">
      <alignment horizontal="center" vertical="center" wrapText="1"/>
    </xf>
    <xf numFmtId="0" fontId="35" fillId="0" borderId="0" xfId="0" applyFont="1" applyFill="1" applyBorder="1" applyAlignment="1">
      <alignment wrapText="1"/>
    </xf>
    <xf numFmtId="49" fontId="28" fillId="3" borderId="43" xfId="0" applyNumberFormat="1" applyFont="1" applyFill="1" applyBorder="1" applyAlignment="1">
      <alignment horizontal="center" vertical="top" wrapText="1"/>
    </xf>
    <xf numFmtId="0" fontId="28" fillId="3" borderId="43" xfId="0" applyFont="1" applyFill="1" applyBorder="1" applyAlignment="1">
      <alignment horizontal="center" vertical="center" wrapText="1"/>
    </xf>
    <xf numFmtId="164" fontId="28" fillId="3" borderId="43" xfId="0" applyNumberFormat="1" applyFont="1" applyFill="1" applyBorder="1" applyAlignment="1">
      <alignment horizontal="center" vertical="center" wrapText="1"/>
    </xf>
    <xf numFmtId="164" fontId="49" fillId="0" borderId="19" xfId="49" applyNumberFormat="1" applyFont="1" applyBorder="1"/>
    <xf numFmtId="164" fontId="50" fillId="0" borderId="19" xfId="49" applyNumberFormat="1" applyFont="1" applyBorder="1"/>
    <xf numFmtId="49" fontId="27" fillId="0" borderId="74" xfId="0" applyNumberFormat="1" applyFont="1" applyBorder="1" applyAlignment="1">
      <alignment horizontal="center" vertical="top"/>
    </xf>
    <xf numFmtId="0" fontId="27" fillId="0" borderId="75" xfId="0" applyFont="1" applyFill="1" applyBorder="1" applyAlignment="1">
      <alignment horizontal="left" vertical="top" wrapText="1"/>
    </xf>
    <xf numFmtId="165" fontId="27" fillId="0" borderId="76" xfId="0" applyNumberFormat="1" applyFont="1" applyFill="1" applyBorder="1" applyAlignment="1">
      <alignment horizontal="center" vertical="center"/>
    </xf>
    <xf numFmtId="164" fontId="27" fillId="0" borderId="77" xfId="0" applyNumberFormat="1" applyFont="1" applyFill="1" applyBorder="1" applyAlignment="1">
      <alignment horizontal="center" vertical="center" wrapText="1"/>
    </xf>
    <xf numFmtId="49" fontId="28" fillId="0" borderId="98" xfId="0" applyNumberFormat="1" applyFont="1" applyBorder="1" applyAlignment="1">
      <alignment horizontal="center" vertical="top"/>
    </xf>
    <xf numFmtId="49" fontId="28" fillId="0" borderId="72" xfId="0" applyNumberFormat="1" applyFont="1" applyFill="1" applyBorder="1" applyAlignment="1">
      <alignment horizontal="center" vertical="top" wrapText="1"/>
    </xf>
    <xf numFmtId="49" fontId="47" fillId="4" borderId="84" xfId="0" quotePrefix="1" applyNumberFormat="1" applyFont="1" applyFill="1" applyBorder="1" applyAlignment="1">
      <alignment horizontal="center" vertical="top"/>
    </xf>
    <xf numFmtId="0" fontId="47" fillId="4" borderId="99" xfId="0" applyFont="1" applyFill="1" applyBorder="1" applyAlignment="1">
      <alignment horizontal="left" vertical="center"/>
    </xf>
    <xf numFmtId="165" fontId="51" fillId="4" borderId="99" xfId="0" applyNumberFormat="1" applyFont="1" applyFill="1" applyBorder="1" applyAlignment="1">
      <alignment horizontal="center" vertical="center"/>
    </xf>
    <xf numFmtId="164" fontId="47" fillId="4" borderId="99" xfId="0" applyNumberFormat="1" applyFont="1" applyFill="1" applyBorder="1" applyAlignment="1">
      <alignment horizontal="center" vertical="center"/>
    </xf>
    <xf numFmtId="164" fontId="47" fillId="4" borderId="100" xfId="0" applyNumberFormat="1" applyFont="1" applyFill="1" applyBorder="1" applyAlignment="1">
      <alignment horizontal="center" vertical="center"/>
    </xf>
    <xf numFmtId="0" fontId="52" fillId="0" borderId="0" xfId="0" applyFont="1" applyFill="1"/>
    <xf numFmtId="0" fontId="52" fillId="0" borderId="0" xfId="0" applyFont="1"/>
    <xf numFmtId="0" fontId="4" fillId="0" borderId="0" xfId="7" applyFont="1" applyFill="1"/>
    <xf numFmtId="0" fontId="9" fillId="0" borderId="0" xfId="7" applyFont="1" applyFill="1" applyBorder="1"/>
    <xf numFmtId="0" fontId="7" fillId="0" borderId="0" xfId="7" applyFont="1" applyFill="1" applyAlignment="1">
      <alignment horizontal="right"/>
    </xf>
    <xf numFmtId="0" fontId="7" fillId="0" borderId="0" xfId="7" applyFont="1" applyFill="1" applyBorder="1" applyAlignment="1">
      <alignment horizontal="center"/>
    </xf>
    <xf numFmtId="164" fontId="8" fillId="0" borderId="101" xfId="1" applyFont="1" applyFill="1" applyBorder="1" applyAlignment="1"/>
    <xf numFmtId="0" fontId="9" fillId="0" borderId="102" xfId="7" applyFont="1" applyFill="1" applyBorder="1"/>
    <xf numFmtId="0" fontId="9" fillId="0" borderId="103" xfId="7" applyFont="1" applyFill="1" applyBorder="1"/>
    <xf numFmtId="0" fontId="9" fillId="0" borderId="104" xfId="7" applyFont="1" applyFill="1" applyBorder="1"/>
    <xf numFmtId="0" fontId="9" fillId="0" borderId="105" xfId="7" applyFont="1" applyFill="1" applyBorder="1"/>
    <xf numFmtId="0" fontId="7" fillId="0" borderId="106" xfId="7" applyFont="1" applyFill="1" applyBorder="1" applyAlignment="1">
      <alignment horizontal="center"/>
    </xf>
    <xf numFmtId="0" fontId="7" fillId="0" borderId="16" xfId="7" applyFont="1" applyFill="1" applyBorder="1" applyAlignment="1">
      <alignment horizontal="center"/>
    </xf>
    <xf numFmtId="164" fontId="8" fillId="0" borderId="104" xfId="1" applyFont="1" applyFill="1" applyBorder="1" applyAlignment="1"/>
    <xf numFmtId="164" fontId="8" fillId="0" borderId="105" xfId="1" applyFont="1" applyFill="1" applyBorder="1" applyAlignment="1"/>
    <xf numFmtId="0" fontId="7" fillId="0" borderId="107" xfId="7" applyFont="1" applyFill="1" applyBorder="1" applyAlignment="1">
      <alignment horizontal="center"/>
    </xf>
    <xf numFmtId="164" fontId="7" fillId="0" borderId="108" xfId="1" applyFont="1" applyFill="1" applyBorder="1" applyAlignment="1"/>
    <xf numFmtId="165" fontId="27" fillId="5" borderId="40" xfId="0" applyNumberFormat="1" applyFont="1" applyFill="1" applyBorder="1" applyAlignment="1">
      <alignment horizontal="center" vertical="center"/>
    </xf>
    <xf numFmtId="164" fontId="27" fillId="5" borderId="40" xfId="0" applyNumberFormat="1" applyFont="1" applyFill="1" applyBorder="1" applyAlignment="1">
      <alignment horizontal="center" vertical="center"/>
    </xf>
    <xf numFmtId="0" fontId="27" fillId="5" borderId="22" xfId="0" applyFont="1" applyFill="1" applyBorder="1" applyAlignment="1">
      <alignment horizontal="center" vertical="center"/>
    </xf>
    <xf numFmtId="164" fontId="27" fillId="5" borderId="22" xfId="0" applyNumberFormat="1" applyFont="1" applyFill="1" applyBorder="1" applyAlignment="1">
      <alignment horizontal="center" vertical="center"/>
    </xf>
    <xf numFmtId="0" fontId="27" fillId="5" borderId="76" xfId="0" applyFont="1" applyFill="1" applyBorder="1" applyAlignment="1">
      <alignment horizontal="center" vertical="center"/>
    </xf>
    <xf numFmtId="164" fontId="27" fillId="5" borderId="76" xfId="0" applyNumberFormat="1" applyFont="1" applyFill="1" applyBorder="1" applyAlignment="1">
      <alignment horizontal="center" vertical="center"/>
    </xf>
    <xf numFmtId="165" fontId="27" fillId="5" borderId="22" xfId="0" applyNumberFormat="1" applyFont="1" applyFill="1" applyBorder="1" applyAlignment="1">
      <alignment horizontal="center" vertical="center"/>
    </xf>
    <xf numFmtId="164" fontId="28" fillId="3" borderId="43" xfId="1" applyFont="1" applyFill="1" applyBorder="1" applyAlignment="1">
      <alignment horizontal="center" vertical="center" wrapText="1"/>
    </xf>
    <xf numFmtId="164" fontId="51" fillId="4" borderId="99" xfId="1" applyFont="1" applyFill="1" applyBorder="1" applyAlignment="1">
      <alignment horizontal="center" vertical="center"/>
    </xf>
    <xf numFmtId="164" fontId="27" fillId="0" borderId="22" xfId="1" applyFont="1" applyFill="1" applyBorder="1" applyAlignment="1">
      <alignment horizontal="center" vertical="center" wrapText="1"/>
    </xf>
    <xf numFmtId="164" fontId="27" fillId="0" borderId="76" xfId="1" applyFont="1" applyFill="1" applyBorder="1" applyAlignment="1">
      <alignment horizontal="center" vertical="center" wrapText="1"/>
    </xf>
    <xf numFmtId="164" fontId="27" fillId="0" borderId="40" xfId="1" applyFont="1" applyFill="1" applyBorder="1" applyAlignment="1">
      <alignment horizontal="center" vertical="center"/>
    </xf>
    <xf numFmtId="164" fontId="27" fillId="0" borderId="22" xfId="1" applyFont="1" applyFill="1" applyBorder="1" applyAlignment="1">
      <alignment horizontal="center" vertical="center"/>
    </xf>
    <xf numFmtId="164" fontId="27" fillId="0" borderId="79" xfId="1" applyFont="1" applyFill="1" applyBorder="1" applyAlignment="1">
      <alignment horizontal="center" vertical="center"/>
    </xf>
    <xf numFmtId="164" fontId="27" fillId="0" borderId="73" xfId="1" applyFont="1" applyFill="1" applyBorder="1" applyAlignment="1">
      <alignment horizontal="center" vertical="center"/>
    </xf>
    <xf numFmtId="164" fontId="6" fillId="0" borderId="0" xfId="1" applyFont="1" applyFill="1" applyAlignment="1">
      <alignment horizontal="center"/>
    </xf>
    <xf numFmtId="164" fontId="27" fillId="5" borderId="76" xfId="1" applyFont="1" applyFill="1" applyBorder="1" applyAlignment="1">
      <alignment horizontal="center" vertical="center" wrapText="1"/>
    </xf>
    <xf numFmtId="164" fontId="27" fillId="6" borderId="22" xfId="1" applyFont="1" applyFill="1" applyBorder="1" applyAlignment="1">
      <alignment horizontal="center" vertical="center"/>
    </xf>
    <xf numFmtId="43" fontId="4" fillId="0" borderId="0" xfId="7" applyNumberFormat="1" applyFont="1"/>
    <xf numFmtId="164" fontId="3" fillId="0" borderId="0" xfId="7" applyNumberFormat="1" applyFont="1"/>
    <xf numFmtId="164" fontId="27" fillId="7" borderId="40" xfId="1" applyFont="1" applyFill="1" applyBorder="1" applyAlignment="1">
      <alignment horizontal="center" vertical="center"/>
    </xf>
    <xf numFmtId="0" fontId="17" fillId="2" borderId="87" xfId="6" applyFont="1" applyFill="1" applyBorder="1" applyAlignment="1">
      <alignment horizontal="right"/>
    </xf>
    <xf numFmtId="0" fontId="17" fillId="2" borderId="88" xfId="6" applyFont="1" applyFill="1" applyBorder="1" applyAlignment="1">
      <alignment horizontal="right"/>
    </xf>
    <xf numFmtId="0" fontId="17" fillId="2" borderId="89" xfId="6" applyFont="1" applyFill="1" applyBorder="1" applyAlignment="1">
      <alignment horizontal="right"/>
    </xf>
    <xf numFmtId="0" fontId="17" fillId="2" borderId="1" xfId="6" applyFont="1" applyFill="1" applyBorder="1" applyAlignment="1">
      <alignment horizontal="right"/>
    </xf>
    <xf numFmtId="0" fontId="17" fillId="2" borderId="0" xfId="6" applyFont="1" applyFill="1" applyBorder="1" applyAlignment="1">
      <alignment horizontal="right"/>
    </xf>
    <xf numFmtId="0" fontId="17" fillId="2" borderId="71" xfId="6" applyFont="1" applyFill="1" applyBorder="1" applyAlignment="1">
      <alignment horizontal="right"/>
    </xf>
    <xf numFmtId="0" fontId="17" fillId="2" borderId="90" xfId="6" applyFont="1" applyFill="1" applyBorder="1" applyAlignment="1">
      <alignment horizontal="right"/>
    </xf>
    <xf numFmtId="0" fontId="17" fillId="2" borderId="3" xfId="6" applyFont="1" applyFill="1" applyBorder="1" applyAlignment="1">
      <alignment horizontal="right"/>
    </xf>
    <xf numFmtId="0" fontId="17" fillId="2" borderId="91" xfId="6" applyFont="1" applyFill="1" applyBorder="1" applyAlignment="1">
      <alignment horizontal="right"/>
    </xf>
    <xf numFmtId="0" fontId="23" fillId="2" borderId="11" xfId="6" applyFont="1" applyFill="1" applyBorder="1" applyAlignment="1">
      <alignment horizontal="right" vertical="center"/>
    </xf>
    <xf numFmtId="0" fontId="23" fillId="2" borderId="0" xfId="6" applyFont="1" applyFill="1" applyAlignment="1">
      <alignment horizontal="right" vertical="center"/>
    </xf>
    <xf numFmtId="0" fontId="23" fillId="2" borderId="12" xfId="6" applyFont="1" applyFill="1" applyBorder="1" applyAlignment="1">
      <alignment horizontal="right" vertical="center"/>
    </xf>
    <xf numFmtId="17" fontId="23" fillId="2" borderId="13" xfId="6" applyNumberFormat="1" applyFont="1" applyFill="1" applyBorder="1" applyAlignment="1">
      <alignment horizontal="right" vertical="center"/>
    </xf>
    <xf numFmtId="0" fontId="23" fillId="2" borderId="14" xfId="6" applyFont="1" applyFill="1" applyBorder="1" applyAlignment="1">
      <alignment horizontal="right" vertical="center"/>
    </xf>
    <xf numFmtId="0" fontId="23" fillId="2" borderId="15" xfId="6" applyFont="1" applyFill="1" applyBorder="1" applyAlignment="1">
      <alignment horizontal="right" vertical="center"/>
    </xf>
    <xf numFmtId="0" fontId="20" fillId="2" borderId="11" xfId="6" applyFont="1" applyFill="1" applyBorder="1" applyAlignment="1">
      <alignment horizontal="center"/>
    </xf>
    <xf numFmtId="0" fontId="20" fillId="2" borderId="0" xfId="6" applyFont="1" applyFill="1" applyAlignment="1">
      <alignment horizontal="center"/>
    </xf>
    <xf numFmtId="0" fontId="20" fillId="2" borderId="12" xfId="6" applyFont="1" applyFill="1" applyBorder="1" applyAlignment="1">
      <alignment horizontal="center"/>
    </xf>
    <xf numFmtId="0" fontId="15" fillId="2" borderId="8" xfId="6" applyFont="1" applyFill="1" applyBorder="1" applyAlignment="1" applyProtection="1">
      <alignment horizontal="center" wrapText="1"/>
      <protection locked="0"/>
    </xf>
    <xf numFmtId="0" fontId="15" fillId="2" borderId="9" xfId="6" applyFont="1" applyFill="1" applyBorder="1" applyAlignment="1" applyProtection="1">
      <alignment horizontal="center" wrapText="1"/>
      <protection locked="0"/>
    </xf>
    <xf numFmtId="0" fontId="15" fillId="2" borderId="10" xfId="6" applyFont="1" applyFill="1" applyBorder="1" applyAlignment="1" applyProtection="1">
      <alignment horizontal="center" wrapText="1"/>
      <protection locked="0"/>
    </xf>
    <xf numFmtId="0" fontId="15" fillId="2" borderId="11" xfId="6" applyFont="1" applyFill="1" applyBorder="1" applyAlignment="1" applyProtection="1">
      <alignment horizontal="center" wrapText="1"/>
      <protection locked="0"/>
    </xf>
    <xf numFmtId="0" fontId="15" fillId="2" borderId="0" xfId="6" applyFont="1" applyFill="1" applyAlignment="1" applyProtection="1">
      <alignment horizontal="center" wrapText="1"/>
      <protection locked="0"/>
    </xf>
    <xf numFmtId="0" fontId="15" fillId="2" borderId="12" xfId="6" applyFont="1" applyFill="1" applyBorder="1" applyAlignment="1" applyProtection="1">
      <alignment horizontal="center" wrapText="1"/>
      <protection locked="0"/>
    </xf>
    <xf numFmtId="0" fontId="17" fillId="2" borderId="11" xfId="6" applyFont="1" applyFill="1" applyBorder="1" applyAlignment="1">
      <alignment horizontal="left"/>
    </xf>
    <xf numFmtId="0" fontId="17" fillId="2" borderId="0" xfId="6" applyFont="1" applyFill="1" applyAlignment="1">
      <alignment horizontal="left"/>
    </xf>
    <xf numFmtId="0" fontId="17" fillId="2" borderId="12" xfId="6" applyFont="1" applyFill="1" applyBorder="1" applyAlignment="1">
      <alignment horizontal="left"/>
    </xf>
    <xf numFmtId="0" fontId="20" fillId="2" borderId="11" xfId="6" applyFont="1" applyFill="1" applyBorder="1" applyAlignment="1">
      <alignment horizontal="center" vertical="center" wrapText="1"/>
    </xf>
    <xf numFmtId="0" fontId="20" fillId="2" borderId="0" xfId="6" applyFont="1" applyFill="1" applyAlignment="1">
      <alignment horizontal="center" vertical="center" wrapText="1"/>
    </xf>
    <xf numFmtId="0" fontId="20" fillId="2" borderId="12" xfId="6" applyFont="1" applyFill="1" applyBorder="1" applyAlignment="1">
      <alignment horizontal="center" vertical="center" wrapText="1"/>
    </xf>
    <xf numFmtId="0" fontId="8" fillId="0" borderId="0" xfId="7" applyFont="1" applyFill="1" applyBorder="1"/>
    <xf numFmtId="0" fontId="7" fillId="0" borderId="0" xfId="7" applyFont="1" applyAlignment="1">
      <alignment horizontal="center"/>
    </xf>
    <xf numFmtId="0" fontId="8" fillId="0" borderId="0" xfId="7" applyFont="1"/>
    <xf numFmtId="0" fontId="9" fillId="0" borderId="4" xfId="7" applyFont="1" applyBorder="1" applyAlignment="1">
      <alignment horizontal="center"/>
    </xf>
    <xf numFmtId="0" fontId="9" fillId="0" borderId="16" xfId="7" applyFont="1" applyBorder="1" applyAlignment="1">
      <alignment horizontal="center"/>
    </xf>
    <xf numFmtId="0" fontId="9" fillId="0" borderId="17" xfId="7" applyFont="1" applyBorder="1" applyAlignment="1">
      <alignment horizontal="center"/>
    </xf>
    <xf numFmtId="0" fontId="7" fillId="0" borderId="0" xfId="7" applyFont="1" applyFill="1" applyAlignment="1">
      <alignment horizontal="center"/>
    </xf>
    <xf numFmtId="0" fontId="28" fillId="0" borderId="85" xfId="0" applyFont="1" applyBorder="1" applyAlignment="1">
      <alignment horizontal="right" vertical="center"/>
    </xf>
    <xf numFmtId="0" fontId="28" fillId="0" borderId="86" xfId="0" applyFont="1" applyBorder="1" applyAlignment="1">
      <alignment horizontal="right" vertical="center"/>
    </xf>
    <xf numFmtId="0" fontId="28" fillId="0" borderId="24" xfId="0" applyFont="1" applyBorder="1" applyAlignment="1">
      <alignment horizontal="right" vertical="center"/>
    </xf>
    <xf numFmtId="164" fontId="10" fillId="0" borderId="41" xfId="1" applyFont="1" applyBorder="1" applyAlignment="1">
      <alignment horizontal="center"/>
    </xf>
    <xf numFmtId="0" fontId="28" fillId="0" borderId="70" xfId="0" applyFont="1" applyBorder="1" applyAlignment="1">
      <alignment horizontal="right" vertical="center"/>
    </xf>
    <xf numFmtId="0" fontId="28" fillId="0" borderId="0" xfId="0" applyFont="1" applyBorder="1" applyAlignment="1">
      <alignment horizontal="right" vertical="center"/>
    </xf>
    <xf numFmtId="0" fontId="28" fillId="0" borderId="71" xfId="0" applyFont="1" applyBorder="1" applyAlignment="1">
      <alignment horizontal="right" vertical="center"/>
    </xf>
    <xf numFmtId="0" fontId="0" fillId="0" borderId="29" xfId="0" applyBorder="1" applyAlignment="1">
      <alignment horizontal="left" wrapText="1"/>
    </xf>
    <xf numFmtId="0" fontId="0" fillId="0" borderId="31" xfId="0" applyBorder="1" applyAlignment="1">
      <alignment horizontal="left" wrapText="1"/>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28" fillId="0" borderId="37" xfId="0" applyFont="1" applyBorder="1" applyAlignment="1">
      <alignment horizontal="center"/>
    </xf>
    <xf numFmtId="0" fontId="28" fillId="0" borderId="0" xfId="0" applyFont="1" applyBorder="1" applyAlignment="1">
      <alignment horizontal="center"/>
    </xf>
    <xf numFmtId="0" fontId="27" fillId="0" borderId="18" xfId="0" applyFont="1" applyBorder="1" applyAlignment="1">
      <alignment horizontal="center" vertical="center"/>
    </xf>
    <xf numFmtId="0" fontId="11" fillId="0" borderId="25" xfId="0" applyFont="1" applyBorder="1"/>
    <xf numFmtId="0" fontId="27" fillId="0" borderId="25" xfId="0" applyFont="1" applyBorder="1" applyAlignment="1">
      <alignment horizontal="center" vertical="center"/>
    </xf>
    <xf numFmtId="0" fontId="27" fillId="0" borderId="18" xfId="0" applyFont="1" applyBorder="1" applyAlignment="1">
      <alignment horizontal="center"/>
    </xf>
    <xf numFmtId="0" fontId="11" fillId="0" borderId="18" xfId="0" applyFont="1" applyBorder="1"/>
    <xf numFmtId="164" fontId="43" fillId="0" borderId="55" xfId="0" applyNumberFormat="1" applyFont="1" applyBorder="1" applyAlignment="1">
      <alignment horizontal="center"/>
    </xf>
    <xf numFmtId="0" fontId="11" fillId="0" borderId="56" xfId="0" applyFont="1" applyBorder="1"/>
    <xf numFmtId="0" fontId="11" fillId="0" borderId="57" xfId="0" applyFont="1" applyBorder="1"/>
    <xf numFmtId="164" fontId="43" fillId="0" borderId="61" xfId="0" applyNumberFormat="1" applyFont="1" applyBorder="1" applyAlignment="1">
      <alignment horizontal="center"/>
    </xf>
    <xf numFmtId="0" fontId="11" fillId="0" borderId="62" xfId="0" applyFont="1" applyBorder="1"/>
    <xf numFmtId="0" fontId="11" fillId="0" borderId="51" xfId="0" applyFont="1" applyBorder="1"/>
    <xf numFmtId="164" fontId="43" fillId="0" borderId="66" xfId="0" applyNumberFormat="1" applyFont="1" applyBorder="1" applyAlignment="1">
      <alignment horizontal="center"/>
    </xf>
    <xf numFmtId="0" fontId="11" fillId="0" borderId="67" xfId="0" applyFont="1" applyBorder="1"/>
    <xf numFmtId="0" fontId="11" fillId="0" borderId="68" xfId="0" applyFont="1" applyBorder="1"/>
    <xf numFmtId="164" fontId="43" fillId="0" borderId="61" xfId="49" applyNumberFormat="1" applyFont="1" applyBorder="1" applyAlignment="1">
      <alignment horizontal="center"/>
    </xf>
    <xf numFmtId="0" fontId="11" fillId="0" borderId="62" xfId="49" applyFont="1" applyBorder="1"/>
    <xf numFmtId="0" fontId="11" fillId="0" borderId="51" xfId="49" applyFont="1" applyBorder="1"/>
    <xf numFmtId="164" fontId="43" fillId="0" borderId="66" xfId="49" applyNumberFormat="1" applyFont="1" applyBorder="1" applyAlignment="1">
      <alignment horizontal="center"/>
    </xf>
    <xf numFmtId="0" fontId="11" fillId="0" borderId="67" xfId="49" applyFont="1" applyBorder="1"/>
    <xf numFmtId="0" fontId="11" fillId="0" borderId="68" xfId="49" applyFont="1" applyBorder="1"/>
    <xf numFmtId="0" fontId="45" fillId="0" borderId="93" xfId="49" applyFont="1" applyBorder="1" applyAlignment="1">
      <alignment horizontal="center" vertical="center"/>
    </xf>
    <xf numFmtId="0" fontId="45" fillId="0" borderId="86" xfId="49" applyFont="1" applyBorder="1" applyAlignment="1">
      <alignment horizontal="center" vertical="center"/>
    </xf>
    <xf numFmtId="0" fontId="45" fillId="0" borderId="24" xfId="49" applyFont="1" applyBorder="1" applyAlignment="1">
      <alignment horizontal="center" vertical="center"/>
    </xf>
    <xf numFmtId="164" fontId="43" fillId="0" borderId="55" xfId="49" applyNumberFormat="1" applyFont="1" applyBorder="1" applyAlignment="1">
      <alignment horizontal="center"/>
    </xf>
    <xf numFmtId="0" fontId="11" fillId="0" borderId="56" xfId="49" applyFont="1" applyBorder="1"/>
    <xf numFmtId="0" fontId="11" fillId="0" borderId="57" xfId="49" applyFont="1" applyBorder="1"/>
  </cellXfs>
  <cellStyles count="63">
    <cellStyle name="Comma" xfId="1" builtinId="3"/>
    <cellStyle name="Comma 10" xfId="9"/>
    <cellStyle name="Comma 11 2" xfId="54"/>
    <cellStyle name="Comma 12" xfId="10"/>
    <cellStyle name="Comma 18" xfId="56"/>
    <cellStyle name="Comma 2" xfId="11"/>
    <cellStyle name="Comma 2 10" xfId="12"/>
    <cellStyle name="Comma 2 11" xfId="13"/>
    <cellStyle name="Comma 2 12" xfId="52"/>
    <cellStyle name="Comma 2 2" xfId="14"/>
    <cellStyle name="Comma 2 2 2" xfId="60"/>
    <cellStyle name="Comma 2 3" xfId="15"/>
    <cellStyle name="Comma 2 4" xfId="16"/>
    <cellStyle name="Comma 2 5" xfId="17"/>
    <cellStyle name="Comma 2 6" xfId="18"/>
    <cellStyle name="Comma 2 7" xfId="19"/>
    <cellStyle name="Comma 2 8" xfId="20"/>
    <cellStyle name="Comma 2 9" xfId="21"/>
    <cellStyle name="Comma 20" xfId="55"/>
    <cellStyle name="Comma 24" xfId="57"/>
    <cellStyle name="Comma 25" xfId="58"/>
    <cellStyle name="Comma 3" xfId="2"/>
    <cellStyle name="Comma 3 2" xfId="22"/>
    <cellStyle name="Comma 4" xfId="23"/>
    <cellStyle name="Comma 4 2" xfId="24"/>
    <cellStyle name="Comma 5" xfId="25"/>
    <cellStyle name="Comma 6" xfId="26"/>
    <cellStyle name="Normal" xfId="0" builtinId="0"/>
    <cellStyle name="Normal 10" xfId="7"/>
    <cellStyle name="Normal 11" xfId="27"/>
    <cellStyle name="Normal 12" xfId="28"/>
    <cellStyle name="Normal 13" xfId="53"/>
    <cellStyle name="Normal 14" xfId="62"/>
    <cellStyle name="Normal 2" xfId="3"/>
    <cellStyle name="Normal 2 10" xfId="29"/>
    <cellStyle name="Normal 2 10 2" xfId="30"/>
    <cellStyle name="Normal 2 11" xfId="31"/>
    <cellStyle name="Normal 2 12" xfId="50"/>
    <cellStyle name="Normal 2 13" xfId="59"/>
    <cellStyle name="Normal 2 14" xfId="61"/>
    <cellStyle name="Normal 2 2" xfId="32"/>
    <cellStyle name="Normal 2 2 2 2 2" xfId="4"/>
    <cellStyle name="Normal 2 2 2 3" xfId="33"/>
    <cellStyle name="Normal 2 2 3 2" xfId="49"/>
    <cellStyle name="Normal 2 3" xfId="34"/>
    <cellStyle name="Normal 2 3 2" xfId="35"/>
    <cellStyle name="Normal 2 4" xfId="36"/>
    <cellStyle name="Normal 2 4 2" xfId="5"/>
    <cellStyle name="Normal 2 5" xfId="37"/>
    <cellStyle name="Normal 2 6" xfId="38"/>
    <cellStyle name="Normal 2 7" xfId="39"/>
    <cellStyle name="Normal 2 8" xfId="40"/>
    <cellStyle name="Normal 2 9" xfId="41"/>
    <cellStyle name="Normal 3" xfId="6"/>
    <cellStyle name="Normal 3 2" xfId="42"/>
    <cellStyle name="Normal 4" xfId="43"/>
    <cellStyle name="Normal 4 2" xfId="8"/>
    <cellStyle name="Normal 5" xfId="44"/>
    <cellStyle name="Normal 6" xfId="45"/>
    <cellStyle name="Normal 6 2" xfId="51"/>
    <cellStyle name="Normal 7" xfId="46"/>
    <cellStyle name="Normal 8" xfId="47"/>
    <cellStyle name="Normal 9" xfId="48"/>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externalLink" Target="externalLinks/externalLink32.xml"/><Relationship Id="rId3" Type="http://schemas.openxmlformats.org/officeDocument/2006/relationships/worksheet" Target="worksheets/sheet3.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externalLink" Target="externalLinks/externalLink22.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18</xdr:row>
      <xdr:rowOff>44824</xdr:rowOff>
    </xdr:from>
    <xdr:to>
      <xdr:col>9</xdr:col>
      <xdr:colOff>1404470</xdr:colOff>
      <xdr:row>37</xdr:row>
      <xdr:rowOff>171823</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4034118"/>
          <a:ext cx="7321176" cy="459441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MANUEL-PC/Users/Users/user/Desktop/FINISHING/Getent%20Ayehu%20B.C%20Final%20payment%2008/A-2%20Blk%2082%20300kpa-payment-08%20Getent%20Ayehu%20B.C%20r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files%20from%20mulat/Eyassu%202nd%20payment/E-1%20%20Blk%20132%20Res.%20payment%2006%20&amp;%201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TOLLEN-SERVER/Users/Documents%20and%20Settings/User/Desktop/mekele%20lot%2021%20HOSPITALxls%2020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Excavation%20data-re-yigletu/Excavation%20Data%20for%20stone%20masonry-RE-Yigletu,%20Jemmo%20II,%20%20(Autosaved).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TOLLEN-SERVER/Users/Users/Tsegay/Documents/Documents/TOLLEN/Mezabir%20Real%20Estate/Books%20construction/File%20for%20Teshe/SC-may2014/Users/Melu/Desktop/Users/Preferred%20Customer/Desktop/to%20payment/pay%20according%20b.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BOQ%20&amp;%20CBD\Gulele%20Subcity%20-CBD.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Jemmo%20II%20%20Qty/Payment%20%20certificate%20%20to%20be%20approved/ALL%20PAYMENTS%20FINAL%20SEND/Dawit%202ND%20PAYMENT/E-2%20payment%2005%20alemnew%20new%20-%20Checked.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192.168.1.10/Users/Preferred%20Customer/AppData/Roaming/Microsoft/Excel/ALL/Amanuel%20Work/JEMMO%202/Payment%20check/Main%20Contractors/Endalemaw%20Kebede/Pay%20-03/A-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TOLLEN-SERVER/Users/Users/Tsegay/Documents/Documents/TOLLEN/Mezabir%20Real%20Estate/Books%20construction/File%20for%20Teshe/SC-may2014/Users/Melu/Desktop/Users/Preferred%20Customer/Desktop/Payment%20Gulele-02%20original.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TOLLEN-SERVER/Users/Office%20projects/Hossaina%20University%20project/Hossaina%20Payment/Hossaina%203rd,6th%20pay't/payt%205%20hossaina/Communal%20facility%20contract%20document/PRICED%20BOQ%20-%20Type%20A2%2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1B9DBD8/L-1%20Standar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92.168.1.10/Users/Preferred%20Customer/AppData/Roaming/Microsoft/Excel/Users/Wendimu/Desktop/L-1%20Qty%20Res%20200kpa/Takeoff/L-1%20200Kpa%20Resident%20Final%20from%20Yoseph.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TOLLEN-SERVER/Users/Office%20projects/Hossaina%20University%20project/Hossaina%20Payment/Hossaina%203rd,6th%20pay't/payt%205%20hossaina/Office%20projects/Jemmo%20Condominium%20project/Jemmo%20payment/Communal/CM%20FP%20Erimias%20Gezaheg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TOLLEN-SERVER/Users/BIRUK'S%20FILE/ADA%20BORDING%20SCHOOL/Admin%20Office/Documents%20and%20Settings/User/Desktop/mekele%20lot%2021%20HOSPITALxls%20200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Documents%20and%20Settings/User.USER-97E8F5706C/Desktop/Top%20tie%20beam/E2%20200%20kpa%20Residence%20Kaleab%20Pay%2006.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PC2/Users/Public/print/&#160;/Payment/Interim%20payment/Pay%20No-1/Takeoff/BoQ%20A%20Addis%20Ketema.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192.168.1.10/Users/Preferred%20Customer/AppData/Roaming/Microsoft/Excel/ALL/Amanuel%20Work/JEMMO%202/Payment%20check/Main%20Contractors/Abiyot%20Solomon/Pay%20-%2001/A-2%20300Kpa%20Pay-05%20Abiyot.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TOLLEN-SERVER/Users/Users/Micky%20A/Desktop/Users/Amanuel/Desktop/A-2%20Resi%20with%20diam%2016mm%20200KP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Amanuel%20Work/Yeka%20Ayat%20Condominum/Material%20required%20Feb%20,2011/Material%20Breakdown%20by%20Amanuel%20&amp;%20Hiwot%20Mar%2028-11/E-1%20Qty%20Res%20200kpa/Takeoff/L-1%20truss%20Qty%20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list%20of%20contractors%20and%20details/HELEN%20H.MARIAM/Helen%20H.mariam%20E1%20300%20kpa%20final%20shop.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Excavation%20data-re-yigletu/Excavation%20Data%20From%20site%20ins+re-yigletu,%20Jemmo%20II,%20%20(Autosaved).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ALEX-PC/Users/hiwot%20doc/list%20of%20contractors%20and%20details/YOKA%20CONSTRUCTION/Yoka%20cosntruction%20payment%206%20to%208/A-2%20300kpa-payment-6%20TO%208%20%20yoka%20r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MANUEL-PC/Users/Users/user/Desktop/FINISHING/RHS%20for%20all%20blocks%20(original).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Aec-server/bceom/Harar%20Jijjiga/BCEOM%20Reports/EngEst/HJprelim%20Cost%20Est/BILLS~HJ(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TOLLEN-SERVER/Users/Documents%20and%20Settings/Administrator/My%20Documents/MASTER%20MODEL%20and%20trafo%20reports/Users/FITCHE/HALIMAKW.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TOLLEN-SERVER/Users/Users/Tsegay/Documents/Documents/TOLLEN/Mezabir%20Real%20Estate/Books%20construction/to%20payment/pay%20according%20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9429408/L-1%20200Kpa%20Reside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list%20of%20contractors%20and%20details/BEHAILU%20YESEGATE/Behailu%20Y.%20final%20%20%20payment%20No%201%20to%2010/E-1%20200Kpa%20Pay-08%20withoutshop%20for%20Behailu%20Y..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list%20of%20contractors%20and%20details/ESHETU%20YIRDAW/Eshetu%20Yirdaw%20payment%2008%20final/E-1%20200Kpa%20Pay-08%20withoutshop%20Eshetu%20Yirdaw.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mail.ethionet.et/~projects/ayat/inprocess/308m2/BLOCK30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list%20of%20contractors%20and%20details/TADESSE%20SHIKUR/Tadesse%20S.%20final%202%20Payment%2008/E-2%20payment%2008%20Tadesse%20S.fin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92.168.1.10/Users/Preferred%20Customer/AppData/Roaming/Microsoft/Excel/Documents%20and%20Settings/Administrator/Application%20Data/Microsoft/Excel/Daniel%20Tessera%20G.C%20E2%20500/2nd%20pay/500kp%20E-2%20Res%20BLK%202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 Ar &amp; St"/>
      <sheetName val="A-2 blcok work Res."/>
      <sheetName val="05 Sub Structure BC = 300"/>
      <sheetName val="05 RB A-2 300kp Res. Sub St."/>
      <sheetName val="05 Summary"/>
      <sheetName val="05 A-2 300kp Sup St."/>
      <sheetName val=" L -1  sub R-bar for 200Kpa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 Structure BC = 300"/>
      <sheetName val="Roofing"/>
      <sheetName val="E-1 300kp Res. Sup St."/>
      <sheetName val="Pay-Certeficate (2)"/>
      <sheetName val="Pay-Certeficate"/>
      <sheetName val="Total Block summary "/>
      <sheetName val="Block Summary"/>
      <sheetName val="Summary"/>
      <sheetName val="Ar &amp; St"/>
      <sheetName val="RB E-1 300kp Res. Super St."/>
      <sheetName val="E-1 Plate Qty"/>
      <sheetName val="Plastering for Res."/>
      <sheetName val="Truss"/>
      <sheetName val="Latice Purlin "/>
      <sheetName val="Super BOQ"/>
      <sheetName val="Supr Rebar"/>
    </sheetNames>
    <sheetDataSet>
      <sheetData sheetId="0" refreshError="1">
        <row r="7">
          <cell r="H7" t="str">
            <v>Previous Qty</v>
          </cell>
          <cell r="I7" t="str">
            <v xml:space="preserve">Current Qty </v>
          </cell>
        </row>
        <row r="10">
          <cell r="H10">
            <v>440.45</v>
          </cell>
        </row>
        <row r="11">
          <cell r="H11">
            <v>176.18</v>
          </cell>
        </row>
        <row r="12">
          <cell r="H12">
            <v>39.78</v>
          </cell>
        </row>
        <row r="13">
          <cell r="H13">
            <v>227.28</v>
          </cell>
        </row>
        <row r="14">
          <cell r="H14">
            <v>136.67999999999998</v>
          </cell>
        </row>
        <row r="15">
          <cell r="H15">
            <v>289.39999999999992</v>
          </cell>
        </row>
        <row r="16">
          <cell r="H16">
            <v>30.839999999999996</v>
          </cell>
        </row>
        <row r="17">
          <cell r="H17">
            <v>196.02</v>
          </cell>
        </row>
        <row r="18">
          <cell r="H18">
            <v>0</v>
          </cell>
        </row>
        <row r="19">
          <cell r="H19">
            <v>668.00999999999988</v>
          </cell>
        </row>
        <row r="20">
          <cell r="H20">
            <v>280.75</v>
          </cell>
        </row>
        <row r="21">
          <cell r="H21">
            <v>2485.3899999999994</v>
          </cell>
        </row>
        <row r="31">
          <cell r="H31">
            <v>94.8</v>
          </cell>
        </row>
        <row r="32">
          <cell r="H32">
            <v>41.78</v>
          </cell>
        </row>
        <row r="33">
          <cell r="H33">
            <v>19.799999999999997</v>
          </cell>
        </row>
        <row r="34">
          <cell r="H34">
            <v>280.75</v>
          </cell>
        </row>
        <row r="36">
          <cell r="H36">
            <v>61.279999999999994</v>
          </cell>
        </row>
        <row r="37">
          <cell r="H37">
            <v>6.16</v>
          </cell>
        </row>
        <row r="38">
          <cell r="H38">
            <v>15.699999999999998</v>
          </cell>
        </row>
        <row r="39">
          <cell r="H39">
            <v>280.75</v>
          </cell>
        </row>
        <row r="40">
          <cell r="H40">
            <v>292.64</v>
          </cell>
        </row>
        <row r="42">
          <cell r="H42">
            <v>119.36</v>
          </cell>
        </row>
        <row r="43">
          <cell r="H43">
            <v>77.449999999999989</v>
          </cell>
        </row>
        <row r="44">
          <cell r="H44">
            <v>152.73999999999998</v>
          </cell>
        </row>
        <row r="46">
          <cell r="H46">
            <v>639.67999999999995</v>
          </cell>
        </row>
        <row r="47">
          <cell r="H47">
            <v>735.97</v>
          </cell>
        </row>
        <row r="48">
          <cell r="H48">
            <v>0</v>
          </cell>
        </row>
        <row r="49">
          <cell r="H49">
            <v>1058.6300000000001</v>
          </cell>
        </row>
        <row r="50">
          <cell r="H50">
            <v>2131.21</v>
          </cell>
        </row>
        <row r="51">
          <cell r="H51">
            <v>546.13</v>
          </cell>
        </row>
        <row r="52">
          <cell r="H52">
            <v>1502.65</v>
          </cell>
        </row>
        <row r="53">
          <cell r="H53">
            <v>8057.48</v>
          </cell>
        </row>
        <row r="55">
          <cell r="H55">
            <v>39.879999999999995</v>
          </cell>
        </row>
        <row r="56">
          <cell r="H56">
            <v>7.21</v>
          </cell>
        </row>
        <row r="57">
          <cell r="H57">
            <v>47.089999999999996</v>
          </cell>
        </row>
      </sheetData>
      <sheetData sheetId="1" refreshError="1">
        <row r="1">
          <cell r="B1" t="str">
            <v>Project: Low Cost Housing Development Project</v>
          </cell>
        </row>
        <row r="2">
          <cell r="B2" t="str">
            <v>Location: Jemmo II</v>
          </cell>
        </row>
        <row r="3">
          <cell r="B3" t="str">
            <v>Client: Nifasilk Lafto Sub-City</v>
          </cell>
        </row>
        <row r="4">
          <cell r="B4" t="str">
            <v>Contractor: Eyassu Belete B.C.</v>
          </cell>
        </row>
        <row r="5">
          <cell r="B5" t="str">
            <v>Consultant: MGM Consult PLC</v>
          </cell>
        </row>
        <row r="6">
          <cell r="A6" t="str">
            <v>Code</v>
          </cell>
          <cell r="B6" t="str">
            <v>Timizing</v>
          </cell>
          <cell r="E6" t="str">
            <v>Dimension</v>
          </cell>
          <cell r="F6" t="str">
            <v>Qty</v>
          </cell>
        </row>
        <row r="9">
          <cell r="B9">
            <v>1</v>
          </cell>
          <cell r="C9">
            <v>1</v>
          </cell>
          <cell r="D9">
            <v>1</v>
          </cell>
          <cell r="E9">
            <v>33.72</v>
          </cell>
        </row>
        <row r="10">
          <cell r="E10">
            <v>10.6</v>
          </cell>
        </row>
        <row r="11">
          <cell r="F11">
            <v>357.43</v>
          </cell>
        </row>
        <row r="12">
          <cell r="B12">
            <v>1</v>
          </cell>
          <cell r="C12">
            <v>1</v>
          </cell>
          <cell r="D12">
            <v>2</v>
          </cell>
          <cell r="E12">
            <v>6.45</v>
          </cell>
        </row>
        <row r="13">
          <cell r="E13">
            <v>1.33</v>
          </cell>
        </row>
        <row r="14">
          <cell r="F14">
            <v>17.16</v>
          </cell>
        </row>
        <row r="15">
          <cell r="A15" t="str">
            <v>C3.1</v>
          </cell>
          <cell r="F15">
            <v>374.59000000000003</v>
          </cell>
        </row>
        <row r="18">
          <cell r="B18">
            <v>1</v>
          </cell>
          <cell r="C18">
            <v>1</v>
          </cell>
          <cell r="D18">
            <v>2</v>
          </cell>
          <cell r="E18">
            <v>33.72</v>
          </cell>
        </row>
        <row r="19">
          <cell r="F19">
            <v>67.44</v>
          </cell>
        </row>
        <row r="20">
          <cell r="B20">
            <v>1</v>
          </cell>
          <cell r="C20">
            <v>1</v>
          </cell>
          <cell r="D20">
            <v>2</v>
          </cell>
          <cell r="E20">
            <v>10.61</v>
          </cell>
        </row>
        <row r="21">
          <cell r="F21">
            <v>21.22</v>
          </cell>
        </row>
        <row r="22">
          <cell r="B22">
            <v>1</v>
          </cell>
          <cell r="C22">
            <v>1</v>
          </cell>
          <cell r="D22">
            <v>4</v>
          </cell>
          <cell r="E22">
            <v>1.33</v>
          </cell>
        </row>
        <row r="23">
          <cell r="F23">
            <v>5.32</v>
          </cell>
        </row>
        <row r="24">
          <cell r="A24" t="str">
            <v>C3.2</v>
          </cell>
          <cell r="F24">
            <v>93.97999999999999</v>
          </cell>
        </row>
        <row r="31">
          <cell r="A31" t="str">
            <v>C3.3</v>
          </cell>
        </row>
        <row r="34">
          <cell r="B34">
            <v>1</v>
          </cell>
          <cell r="C34">
            <v>1</v>
          </cell>
          <cell r="D34">
            <v>1</v>
          </cell>
          <cell r="E34">
            <v>22.22</v>
          </cell>
        </row>
        <row r="35">
          <cell r="F35">
            <v>22.22</v>
          </cell>
        </row>
        <row r="36">
          <cell r="B36">
            <v>1</v>
          </cell>
          <cell r="C36">
            <v>1</v>
          </cell>
          <cell r="D36">
            <v>2</v>
          </cell>
          <cell r="E36">
            <v>8.458503677008256</v>
          </cell>
        </row>
        <row r="37">
          <cell r="F37">
            <v>16.920000000000002</v>
          </cell>
        </row>
        <row r="38">
          <cell r="B38">
            <v>1</v>
          </cell>
          <cell r="C38">
            <v>1</v>
          </cell>
          <cell r="D38">
            <v>2</v>
          </cell>
          <cell r="E38">
            <v>7.5142033722579642</v>
          </cell>
        </row>
        <row r="39">
          <cell r="F39">
            <v>15.03</v>
          </cell>
        </row>
        <row r="40">
          <cell r="B40">
            <v>1</v>
          </cell>
          <cell r="C40">
            <v>1</v>
          </cell>
          <cell r="D40">
            <v>4</v>
          </cell>
          <cell r="E40">
            <v>5.7871938484923637</v>
          </cell>
        </row>
        <row r="41">
          <cell r="F41">
            <v>23.15</v>
          </cell>
        </row>
        <row r="42">
          <cell r="B42">
            <v>1</v>
          </cell>
          <cell r="C42">
            <v>1</v>
          </cell>
          <cell r="D42">
            <v>4</v>
          </cell>
          <cell r="E42">
            <v>4.6852596176569508</v>
          </cell>
        </row>
        <row r="43">
          <cell r="F43">
            <v>18.739999999999998</v>
          </cell>
        </row>
        <row r="44">
          <cell r="A44" t="str">
            <v>C3.4</v>
          </cell>
          <cell r="F44">
            <v>96.059999999999988</v>
          </cell>
        </row>
      </sheetData>
      <sheetData sheetId="2" refreshError="1">
        <row r="1">
          <cell r="B1" t="str">
            <v>Project: Low Cost Housing Development Project</v>
          </cell>
        </row>
        <row r="2">
          <cell r="B2" t="str">
            <v>Location: Jemmo II</v>
          </cell>
        </row>
        <row r="3">
          <cell r="B3" t="str">
            <v>Client: Nifasilk Lafto Sub-City</v>
          </cell>
        </row>
        <row r="4">
          <cell r="B4" t="str">
            <v>Contractor: Eyassu Belete B.C.</v>
          </cell>
        </row>
        <row r="5">
          <cell r="B5" t="str">
            <v>Consultant: MGM Consult PLC</v>
          </cell>
        </row>
        <row r="6">
          <cell r="A6" t="str">
            <v>Code</v>
          </cell>
          <cell r="B6" t="str">
            <v>Timizing</v>
          </cell>
          <cell r="E6" t="str">
            <v>Dimension</v>
          </cell>
          <cell r="F6" t="str">
            <v>Qty</v>
          </cell>
        </row>
        <row r="12">
          <cell r="B12">
            <v>1</v>
          </cell>
          <cell r="C12">
            <v>1</v>
          </cell>
          <cell r="D12">
            <v>24</v>
          </cell>
          <cell r="E12">
            <v>0.25</v>
          </cell>
        </row>
        <row r="13">
          <cell r="E13">
            <v>0.4</v>
          </cell>
        </row>
        <row r="14">
          <cell r="E14">
            <v>2.58</v>
          </cell>
        </row>
        <row r="15">
          <cell r="F15">
            <v>6.19</v>
          </cell>
        </row>
        <row r="16">
          <cell r="A16" t="str">
            <v>C1.1a</v>
          </cell>
          <cell r="F16">
            <v>6.19</v>
          </cell>
        </row>
        <row r="19">
          <cell r="B19">
            <v>1</v>
          </cell>
          <cell r="C19">
            <v>1</v>
          </cell>
          <cell r="D19">
            <v>4</v>
          </cell>
          <cell r="E19">
            <v>8.1999999999999993</v>
          </cell>
        </row>
        <row r="20">
          <cell r="E20">
            <v>0.2</v>
          </cell>
        </row>
        <row r="21">
          <cell r="E21">
            <v>0.3</v>
          </cell>
        </row>
        <row r="22">
          <cell r="F22">
            <v>1.97</v>
          </cell>
        </row>
        <row r="23">
          <cell r="B23">
            <v>1</v>
          </cell>
          <cell r="C23">
            <v>1</v>
          </cell>
          <cell r="D23">
            <v>4</v>
          </cell>
          <cell r="E23">
            <v>9.5300000000000011</v>
          </cell>
        </row>
        <row r="24">
          <cell r="E24">
            <v>0.2</v>
          </cell>
        </row>
        <row r="25">
          <cell r="E25">
            <v>0.3</v>
          </cell>
        </row>
        <row r="26">
          <cell r="F26">
            <v>2.29</v>
          </cell>
        </row>
        <row r="27">
          <cell r="B27">
            <v>1</v>
          </cell>
          <cell r="C27">
            <v>1</v>
          </cell>
          <cell r="D27">
            <v>1</v>
          </cell>
          <cell r="E27">
            <v>30.520000000000003</v>
          </cell>
        </row>
        <row r="28">
          <cell r="E28">
            <v>0.2</v>
          </cell>
        </row>
        <row r="29">
          <cell r="E29">
            <v>0.3</v>
          </cell>
        </row>
        <row r="30">
          <cell r="F30">
            <v>1.83</v>
          </cell>
        </row>
        <row r="31">
          <cell r="B31">
            <v>1</v>
          </cell>
          <cell r="C31">
            <v>1</v>
          </cell>
          <cell r="D31">
            <v>2</v>
          </cell>
          <cell r="E31">
            <v>4.8</v>
          </cell>
        </row>
        <row r="32">
          <cell r="E32">
            <v>0.2</v>
          </cell>
        </row>
        <row r="33">
          <cell r="E33">
            <v>0.3</v>
          </cell>
        </row>
        <row r="34">
          <cell r="F34">
            <v>0.57999999999999996</v>
          </cell>
        </row>
        <row r="35">
          <cell r="B35">
            <v>1</v>
          </cell>
          <cell r="C35">
            <v>1</v>
          </cell>
          <cell r="D35">
            <v>2</v>
          </cell>
          <cell r="E35">
            <v>8.6900000000000013</v>
          </cell>
        </row>
        <row r="36">
          <cell r="E36">
            <v>0.2</v>
          </cell>
        </row>
        <row r="37">
          <cell r="E37">
            <v>0.3</v>
          </cell>
        </row>
        <row r="38">
          <cell r="F38">
            <v>1.04</v>
          </cell>
        </row>
        <row r="39">
          <cell r="B39">
            <v>1</v>
          </cell>
          <cell r="C39">
            <v>1</v>
          </cell>
          <cell r="D39">
            <v>1</v>
          </cell>
          <cell r="E39">
            <v>20.93</v>
          </cell>
        </row>
        <row r="40">
          <cell r="E40">
            <v>0.2</v>
          </cell>
        </row>
        <row r="41">
          <cell r="E41">
            <v>0.3</v>
          </cell>
        </row>
        <row r="42">
          <cell r="F42">
            <v>1.26</v>
          </cell>
        </row>
        <row r="43">
          <cell r="B43">
            <v>1</v>
          </cell>
          <cell r="C43">
            <v>1</v>
          </cell>
          <cell r="D43">
            <v>2</v>
          </cell>
          <cell r="E43">
            <v>5</v>
          </cell>
        </row>
        <row r="44">
          <cell r="E44">
            <v>0.2</v>
          </cell>
        </row>
        <row r="45">
          <cell r="E45">
            <v>0.3</v>
          </cell>
        </row>
        <row r="46">
          <cell r="F46">
            <v>0.6</v>
          </cell>
        </row>
        <row r="47">
          <cell r="B47">
            <v>1</v>
          </cell>
          <cell r="C47">
            <v>1</v>
          </cell>
          <cell r="D47">
            <v>2</v>
          </cell>
          <cell r="E47">
            <v>4.8499999999999996</v>
          </cell>
        </row>
        <row r="48">
          <cell r="E48">
            <v>0.2</v>
          </cell>
        </row>
        <row r="49">
          <cell r="E49">
            <v>0.3</v>
          </cell>
        </row>
        <row r="50">
          <cell r="F50">
            <v>0.57999999999999996</v>
          </cell>
        </row>
        <row r="52">
          <cell r="B52">
            <v>1</v>
          </cell>
          <cell r="C52">
            <v>1</v>
          </cell>
          <cell r="D52">
            <v>24</v>
          </cell>
          <cell r="E52">
            <v>0.25</v>
          </cell>
        </row>
        <row r="53">
          <cell r="E53">
            <v>0.4</v>
          </cell>
        </row>
        <row r="54">
          <cell r="E54">
            <v>0.3</v>
          </cell>
        </row>
        <row r="55">
          <cell r="F55">
            <v>0.72</v>
          </cell>
        </row>
        <row r="56">
          <cell r="A56" t="str">
            <v>C1.1b</v>
          </cell>
          <cell r="F56">
            <v>10.870000000000001</v>
          </cell>
        </row>
        <row r="60">
          <cell r="B60">
            <v>1</v>
          </cell>
          <cell r="C60">
            <v>1</v>
          </cell>
          <cell r="D60">
            <v>24</v>
          </cell>
          <cell r="E60">
            <v>1.3</v>
          </cell>
        </row>
        <row r="61">
          <cell r="E61">
            <v>2.58</v>
          </cell>
        </row>
        <row r="62">
          <cell r="F62">
            <v>80.5</v>
          </cell>
        </row>
        <row r="63">
          <cell r="A63" t="str">
            <v>C1.3a</v>
          </cell>
          <cell r="F63">
            <v>80.5</v>
          </cell>
        </row>
        <row r="67">
          <cell r="B67">
            <v>1</v>
          </cell>
          <cell r="C67">
            <v>1</v>
          </cell>
          <cell r="D67">
            <v>1</v>
          </cell>
          <cell r="E67">
            <v>89.16</v>
          </cell>
        </row>
        <row r="68">
          <cell r="E68">
            <v>0.3</v>
          </cell>
        </row>
        <row r="69">
          <cell r="F69">
            <v>26.75</v>
          </cell>
        </row>
        <row r="71">
          <cell r="B71">
            <v>1</v>
          </cell>
          <cell r="C71">
            <v>1</v>
          </cell>
          <cell r="D71">
            <v>2</v>
          </cell>
          <cell r="E71">
            <v>27.3</v>
          </cell>
        </row>
        <row r="72">
          <cell r="E72">
            <v>0.3</v>
          </cell>
        </row>
        <row r="73">
          <cell r="F73">
            <v>16.38</v>
          </cell>
        </row>
        <row r="74">
          <cell r="B74">
            <v>1</v>
          </cell>
          <cell r="C74">
            <v>1</v>
          </cell>
          <cell r="D74">
            <v>2</v>
          </cell>
          <cell r="E74">
            <v>58.559999999999995</v>
          </cell>
        </row>
        <row r="75">
          <cell r="E75">
            <v>0.3</v>
          </cell>
        </row>
        <row r="76">
          <cell r="F76">
            <v>35.14</v>
          </cell>
        </row>
        <row r="77">
          <cell r="B77">
            <v>1</v>
          </cell>
          <cell r="C77">
            <v>1</v>
          </cell>
          <cell r="D77">
            <v>2</v>
          </cell>
          <cell r="E77">
            <v>32.96</v>
          </cell>
        </row>
        <row r="78">
          <cell r="E78">
            <v>0.3</v>
          </cell>
        </row>
        <row r="79">
          <cell r="F79">
            <v>19.78</v>
          </cell>
        </row>
        <row r="80">
          <cell r="B80">
            <v>1</v>
          </cell>
          <cell r="C80">
            <v>1</v>
          </cell>
          <cell r="D80">
            <v>1</v>
          </cell>
          <cell r="E80">
            <v>25.28</v>
          </cell>
        </row>
        <row r="81">
          <cell r="E81">
            <v>0.3</v>
          </cell>
        </row>
        <row r="82">
          <cell r="F82">
            <v>7.58</v>
          </cell>
        </row>
        <row r="84">
          <cell r="B84">
            <v>1</v>
          </cell>
          <cell r="C84">
            <v>1</v>
          </cell>
          <cell r="D84">
            <v>4</v>
          </cell>
          <cell r="E84">
            <v>8.1999999999999993</v>
          </cell>
        </row>
        <row r="85">
          <cell r="E85">
            <v>0.2</v>
          </cell>
        </row>
        <row r="86">
          <cell r="F86">
            <v>6.56</v>
          </cell>
        </row>
        <row r="87">
          <cell r="B87">
            <v>1</v>
          </cell>
          <cell r="C87">
            <v>1</v>
          </cell>
          <cell r="D87">
            <v>4</v>
          </cell>
          <cell r="E87">
            <v>9.5300000000000011</v>
          </cell>
        </row>
        <row r="88">
          <cell r="E88">
            <v>0.2</v>
          </cell>
        </row>
        <row r="89">
          <cell r="F89">
            <v>7.62</v>
          </cell>
        </row>
        <row r="90">
          <cell r="B90">
            <v>1</v>
          </cell>
          <cell r="C90">
            <v>1</v>
          </cell>
          <cell r="D90">
            <v>2</v>
          </cell>
          <cell r="E90">
            <v>5</v>
          </cell>
        </row>
        <row r="91">
          <cell r="E91">
            <v>0.2</v>
          </cell>
        </row>
        <row r="92">
          <cell r="F92">
            <v>2</v>
          </cell>
        </row>
        <row r="93">
          <cell r="B93">
            <v>1</v>
          </cell>
          <cell r="C93">
            <v>1</v>
          </cell>
          <cell r="D93">
            <v>1</v>
          </cell>
          <cell r="E93">
            <v>9.6999999999999993</v>
          </cell>
        </row>
        <row r="94">
          <cell r="E94">
            <v>0.2</v>
          </cell>
        </row>
        <row r="95">
          <cell r="F95">
            <v>1.94</v>
          </cell>
        </row>
        <row r="96">
          <cell r="B96">
            <v>1</v>
          </cell>
          <cell r="C96">
            <v>1</v>
          </cell>
          <cell r="D96">
            <v>1</v>
          </cell>
          <cell r="E96">
            <v>20.92</v>
          </cell>
        </row>
        <row r="97">
          <cell r="E97">
            <v>0.2</v>
          </cell>
        </row>
        <row r="98">
          <cell r="F98">
            <v>4.18</v>
          </cell>
        </row>
        <row r="99">
          <cell r="B99">
            <v>1</v>
          </cell>
          <cell r="C99">
            <v>1</v>
          </cell>
          <cell r="D99">
            <v>1</v>
          </cell>
          <cell r="E99">
            <v>9.6</v>
          </cell>
        </row>
        <row r="100">
          <cell r="E100">
            <v>0.2</v>
          </cell>
        </row>
        <row r="101">
          <cell r="F101">
            <v>1.92</v>
          </cell>
        </row>
        <row r="102">
          <cell r="B102">
            <v>1</v>
          </cell>
          <cell r="C102">
            <v>1</v>
          </cell>
          <cell r="D102">
            <v>1</v>
          </cell>
          <cell r="E102">
            <v>17.38</v>
          </cell>
        </row>
        <row r="103">
          <cell r="E103">
            <v>0.2</v>
          </cell>
        </row>
        <row r="104">
          <cell r="F104">
            <v>3.48</v>
          </cell>
        </row>
        <row r="105">
          <cell r="B105">
            <v>1</v>
          </cell>
          <cell r="C105">
            <v>1</v>
          </cell>
          <cell r="D105">
            <v>1</v>
          </cell>
          <cell r="E105">
            <v>30.520000000000003</v>
          </cell>
        </row>
        <row r="106">
          <cell r="E106">
            <v>0.2</v>
          </cell>
        </row>
        <row r="107">
          <cell r="F107">
            <v>0</v>
          </cell>
        </row>
        <row r="108">
          <cell r="A108" t="str">
            <v>C1.3b</v>
          </cell>
          <cell r="F108">
            <v>133.32999999999998</v>
          </cell>
        </row>
        <row r="111">
          <cell r="A111" t="str">
            <v>C1.4a</v>
          </cell>
          <cell r="F111">
            <v>0</v>
          </cell>
        </row>
        <row r="113">
          <cell r="A113" t="str">
            <v>C1.4b</v>
          </cell>
          <cell r="F113">
            <v>557.34</v>
          </cell>
        </row>
        <row r="115">
          <cell r="A115" t="str">
            <v>C1.4c</v>
          </cell>
          <cell r="F115">
            <v>0</v>
          </cell>
        </row>
        <row r="117">
          <cell r="A117" t="str">
            <v>C1.4d</v>
          </cell>
          <cell r="F117">
            <v>323.68</v>
          </cell>
        </row>
        <row r="119">
          <cell r="A119" t="str">
            <v>C1.4e</v>
          </cell>
          <cell r="F119">
            <v>958.39</v>
          </cell>
        </row>
        <row r="121">
          <cell r="A121" t="str">
            <v>C1.4f</v>
          </cell>
          <cell r="F121">
            <v>453.24</v>
          </cell>
        </row>
        <row r="123">
          <cell r="A123" t="str">
            <v>C1.4g</v>
          </cell>
          <cell r="F123">
            <v>0</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row r="1">
          <cell r="B1" t="str">
            <v>Project: Low Cost Housing Development Project</v>
          </cell>
        </row>
      </sheetData>
      <sheetData sheetId="12"/>
      <sheetData sheetId="13"/>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nalysis"/>
      <sheetName val="Sub Structure BC = 300"/>
      <sheetName val="Roofing"/>
      <sheetName val="E-1 300kp Res. Sup St."/>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omon Weldu A2,E1-FevV"/>
      <sheetName val="BEREKET YEMANE-A2,E1-HENOKX"/>
      <sheetName val="SISAY GMARIAM,A2,A2-HENOKX"/>
      <sheetName val="Tesfu Beyen- A2,E1-hENOKX"/>
      <sheetName val="Wendwessen- A2,A1-fevenV "/>
      <sheetName val="Sisay Tedla b.c.- A2,E1-FevX "/>
      <sheetName val="YOKA CONS. A2,E1-YESHITILAX"/>
      <sheetName val="Teshale Asrat- E2,E1-Yesh"/>
      <sheetName val="Adot con.- A2,E1-Yeshitila"/>
      <sheetName val="Eshetu Yirdaw bc.-A2,E1-TsedeyV"/>
      <sheetName val="Sara B.c.- A2,E1-TsedeyV"/>
      <sheetName val="Seid Abdela-A2,E1-TsedeyV"/>
      <sheetName val="kinfe hailu,e1,a2(dagne)X"/>
      <sheetName val="mathios teshome E1,A2 (dagne)X"/>
      <sheetName val="Amha Wegayehu- E2,E1-Tsedey"/>
      <sheetName val="Sheet1"/>
      <sheetName val="Sheet2"/>
      <sheetName val="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ndows and Doors"/>
      <sheetName val="BOQ Ar &amp; St"/>
      <sheetName val="Sub-Structure Rein"/>
      <sheetName val="Super-Structure Rein"/>
      <sheetName val="T-OFF"/>
      <sheetName val="Solomon Weldu A2,E1-FevV"/>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Labor data"/>
      <sheetName val="Equipment data"/>
      <sheetName val="Material data"/>
      <sheetName val="cost breakdown"/>
      <sheetName val="Summary"/>
      <sheetName val="Assumptions"/>
      <sheetName val="indirect cost"/>
      <sheetName val="A.Inform"/>
      <sheetName val="Proforma"/>
      <sheetName val="EST PAYM"/>
      <sheetName val="ADVANCE DISB"/>
      <sheetName val="major equipment schedule"/>
      <sheetName val="MATERIAL"/>
      <sheetName val="LABOR"/>
    </sheetNames>
    <sheetDataSet>
      <sheetData sheetId="0" refreshError="1"/>
      <sheetData sheetId="1" refreshError="1"/>
      <sheetData sheetId="2" refreshError="1">
        <row r="1">
          <cell r="B1">
            <v>0</v>
          </cell>
        </row>
        <row r="9">
          <cell r="B9" t="str">
            <v>Asphalt heater</v>
          </cell>
        </row>
        <row r="10">
          <cell r="B10" t="str">
            <v>D. Truck (10m3)</v>
          </cell>
        </row>
        <row r="11">
          <cell r="B11" t="str">
            <v>Asphalt dstributer</v>
          </cell>
        </row>
        <row r="12">
          <cell r="B12" t="str">
            <v>Excavator</v>
          </cell>
        </row>
        <row r="13">
          <cell r="B13" t="str">
            <v>Grinding machine</v>
          </cell>
        </row>
        <row r="14">
          <cell r="B14" t="str">
            <v>Power broom</v>
          </cell>
        </row>
        <row r="15">
          <cell r="B15" t="str">
            <v>Roller</v>
          </cell>
        </row>
        <row r="16">
          <cell r="B16" t="str">
            <v>Welding machine</v>
          </cell>
        </row>
        <row r="17">
          <cell r="B17" t="str">
            <v>Wheel loader CAT 938</v>
          </cell>
        </row>
        <row r="18">
          <cell r="B18" t="str">
            <v>Bull dozer (D8R)</v>
          </cell>
        </row>
        <row r="19">
          <cell r="B19" t="str">
            <v>Motor grader</v>
          </cell>
        </row>
        <row r="20">
          <cell r="B20" t="str">
            <v>Water truck</v>
          </cell>
        </row>
        <row r="21">
          <cell r="B21" t="str">
            <v>Concrete Batching plant</v>
          </cell>
        </row>
        <row r="22">
          <cell r="B22" t="str">
            <v>Concrete truck mixer</v>
          </cell>
        </row>
        <row r="23">
          <cell r="B23" t="str">
            <v>Tower crane</v>
          </cell>
        </row>
        <row r="24">
          <cell r="B24" t="str">
            <v>Doze D6</v>
          </cell>
        </row>
        <row r="25">
          <cell r="B25" t="str">
            <v>Mobile crane</v>
          </cell>
        </row>
        <row r="26">
          <cell r="B26" t="str">
            <v>Crusher (120T)</v>
          </cell>
        </row>
        <row r="27">
          <cell r="B27" t="str">
            <v>Generator (320KW)</v>
          </cell>
        </row>
        <row r="28">
          <cell r="B28" t="str">
            <v>Mixer-350lit</v>
          </cell>
        </row>
        <row r="29">
          <cell r="B29" t="str">
            <v>Asphalt distributor</v>
          </cell>
        </row>
        <row r="30">
          <cell r="B30" t="str">
            <v>Crusher, 120TPH</v>
          </cell>
        </row>
        <row r="31">
          <cell r="B31" t="str">
            <v>Mixer-500lit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E2 Res (EXC&amp;MAS200kp)"/>
      <sheetName val="Block Summary"/>
      <sheetName val="Summary"/>
      <sheetName val=" Sub Structure BC = 200"/>
      <sheetName val=" E2 Res TAKOFF(con sub200kp)"/>
      <sheetName val=" TAKE OFF(form sub 200kp)"/>
      <sheetName val="E2 Res TAKE OFF(ref sub 200 kp)"/>
      <sheetName val=" Ar &amp; St"/>
      <sheetName val=" TAKE OFF(con super 200kp)"/>
      <sheetName val="E2 ResTAKEOFF(refsup bar 200kp)"/>
      <sheetName val=" TAKE OFF(form super 200kp)"/>
      <sheetName val="Sheet1"/>
      <sheetName val="Equipment data"/>
    </sheetNames>
    <sheetDataSet>
      <sheetData sheetId="0" refreshError="1">
        <row r="1">
          <cell r="B1" t="str">
            <v>Final Residence</v>
          </cell>
        </row>
        <row r="2">
          <cell r="B2" t="str">
            <v>TAKEOFF SHEET FOR</v>
          </cell>
        </row>
        <row r="3">
          <cell r="B3" t="str">
            <v xml:space="preserve"> CLIENT: AAHDPO</v>
          </cell>
        </row>
        <row r="4">
          <cell r="B4" t="str">
            <v>Type E-2 (G+4)</v>
          </cell>
        </row>
        <row r="5">
          <cell r="B5" t="str">
            <v>LOCATION :- ADDIS ABABA,BC=200</v>
          </cell>
        </row>
        <row r="6">
          <cell r="B6" t="str">
            <v>SUB STRUCTURE</v>
          </cell>
        </row>
        <row r="8">
          <cell r="B8" t="str">
            <v>1) EXCAVATION &amp; EARTH WORKS</v>
          </cell>
        </row>
        <row r="9">
          <cell r="B9" t="str">
            <v>1.1 Site clearing</v>
          </cell>
          <cell r="C9">
            <v>1</v>
          </cell>
          <cell r="D9">
            <v>25.42</v>
          </cell>
        </row>
        <row r="10">
          <cell r="D10">
            <v>11.153</v>
          </cell>
        </row>
        <row r="11">
          <cell r="A11" t="str">
            <v>B1.1</v>
          </cell>
          <cell r="E11">
            <v>283.51</v>
          </cell>
        </row>
        <row r="13">
          <cell r="B13" t="str">
            <v>1.2 Bulk Excavation</v>
          </cell>
          <cell r="C13">
            <v>1</v>
          </cell>
          <cell r="D13">
            <v>25.42</v>
          </cell>
        </row>
        <row r="14">
          <cell r="D14">
            <v>11.153</v>
          </cell>
        </row>
        <row r="15">
          <cell r="D15">
            <v>0.4</v>
          </cell>
        </row>
        <row r="16">
          <cell r="A16" t="str">
            <v>B1.2</v>
          </cell>
          <cell r="E16">
            <v>113.4</v>
          </cell>
        </row>
        <row r="18">
          <cell r="B18" t="str">
            <v>1.3 Trench Excavation</v>
          </cell>
          <cell r="C18">
            <v>2</v>
          </cell>
          <cell r="D18">
            <v>3.4060000000000001</v>
          </cell>
        </row>
        <row r="19">
          <cell r="D19">
            <v>1</v>
          </cell>
        </row>
        <row r="20">
          <cell r="D20">
            <v>0.9</v>
          </cell>
        </row>
        <row r="21">
          <cell r="E21">
            <v>6.13</v>
          </cell>
        </row>
        <row r="23">
          <cell r="C23">
            <v>2</v>
          </cell>
          <cell r="D23">
            <v>0.08</v>
          </cell>
        </row>
        <row r="24">
          <cell r="D24">
            <v>1</v>
          </cell>
        </row>
        <row r="25">
          <cell r="D25">
            <v>0.9</v>
          </cell>
        </row>
        <row r="26">
          <cell r="E26">
            <v>0.14000000000000001</v>
          </cell>
        </row>
        <row r="28">
          <cell r="C28">
            <v>1</v>
          </cell>
          <cell r="D28">
            <v>5.04</v>
          </cell>
        </row>
        <row r="29">
          <cell r="D29">
            <v>1</v>
          </cell>
        </row>
        <row r="30">
          <cell r="D30">
            <v>0.9</v>
          </cell>
        </row>
        <row r="31">
          <cell r="E31">
            <v>4.54</v>
          </cell>
        </row>
        <row r="33">
          <cell r="C33">
            <v>2</v>
          </cell>
          <cell r="D33">
            <v>1.05</v>
          </cell>
        </row>
        <row r="34">
          <cell r="D34">
            <v>0.33</v>
          </cell>
        </row>
        <row r="35">
          <cell r="D35">
            <v>0.9</v>
          </cell>
        </row>
        <row r="36">
          <cell r="E36">
            <v>0.62</v>
          </cell>
        </row>
        <row r="38">
          <cell r="C38">
            <v>2</v>
          </cell>
          <cell r="D38">
            <v>1.5149999999999999</v>
          </cell>
        </row>
        <row r="39">
          <cell r="D39">
            <v>1</v>
          </cell>
        </row>
        <row r="40">
          <cell r="D40">
            <v>0.9</v>
          </cell>
        </row>
        <row r="41">
          <cell r="E41">
            <v>2.73</v>
          </cell>
        </row>
        <row r="43">
          <cell r="C43">
            <v>1</v>
          </cell>
          <cell r="D43">
            <v>7.27</v>
          </cell>
        </row>
        <row r="44">
          <cell r="D44">
            <v>1</v>
          </cell>
        </row>
        <row r="45">
          <cell r="D45">
            <v>0.9</v>
          </cell>
        </row>
        <row r="46">
          <cell r="E46">
            <v>6.54</v>
          </cell>
        </row>
        <row r="48">
          <cell r="C48">
            <v>2</v>
          </cell>
          <cell r="D48">
            <v>0.625</v>
          </cell>
        </row>
        <row r="49">
          <cell r="D49">
            <v>0.70300000000000007</v>
          </cell>
        </row>
        <row r="50">
          <cell r="D50">
            <v>0.9</v>
          </cell>
        </row>
        <row r="51">
          <cell r="E51">
            <v>0.79</v>
          </cell>
        </row>
        <row r="53">
          <cell r="C53">
            <v>4</v>
          </cell>
          <cell r="D53">
            <v>3.1</v>
          </cell>
        </row>
        <row r="54">
          <cell r="D54">
            <v>0.40300000000000002</v>
          </cell>
        </row>
        <row r="55">
          <cell r="D55">
            <v>0.9</v>
          </cell>
        </row>
        <row r="56">
          <cell r="E56">
            <v>4.5</v>
          </cell>
        </row>
        <row r="57">
          <cell r="A57" t="str">
            <v>B1.3</v>
          </cell>
          <cell r="E57">
            <v>25.99</v>
          </cell>
        </row>
        <row r="58">
          <cell r="B58" t="str">
            <v>1.4 Excavate in ordinary soil for isolated footing to a depth not exceeding 1500mm from stripped level.</v>
          </cell>
        </row>
        <row r="59">
          <cell r="C59">
            <v>10</v>
          </cell>
          <cell r="D59">
            <v>3.1</v>
          </cell>
        </row>
        <row r="60">
          <cell r="D60">
            <v>3.1</v>
          </cell>
        </row>
        <row r="61">
          <cell r="D61">
            <v>1.5</v>
          </cell>
        </row>
        <row r="62">
          <cell r="E62">
            <v>144.15</v>
          </cell>
        </row>
        <row r="64">
          <cell r="C64">
            <v>2</v>
          </cell>
          <cell r="D64">
            <v>2.9</v>
          </cell>
        </row>
        <row r="65">
          <cell r="D65">
            <v>2.9</v>
          </cell>
        </row>
        <row r="66">
          <cell r="D66">
            <v>1.5</v>
          </cell>
        </row>
        <row r="67">
          <cell r="E67">
            <v>25.23</v>
          </cell>
        </row>
        <row r="69">
          <cell r="C69">
            <v>4</v>
          </cell>
          <cell r="D69">
            <v>2.5</v>
          </cell>
        </row>
        <row r="70">
          <cell r="D70">
            <v>2.5</v>
          </cell>
        </row>
        <row r="71">
          <cell r="D71">
            <v>1.5</v>
          </cell>
        </row>
        <row r="72">
          <cell r="E72">
            <v>37.5</v>
          </cell>
        </row>
        <row r="74">
          <cell r="C74">
            <v>2</v>
          </cell>
          <cell r="D74">
            <v>2.1</v>
          </cell>
        </row>
        <row r="75">
          <cell r="D75">
            <v>2.1</v>
          </cell>
        </row>
        <row r="76">
          <cell r="D76">
            <v>1.5</v>
          </cell>
        </row>
        <row r="77">
          <cell r="E77">
            <v>13.23</v>
          </cell>
        </row>
        <row r="79">
          <cell r="A79" t="str">
            <v>B1.4</v>
          </cell>
          <cell r="E79">
            <v>220.11</v>
          </cell>
        </row>
        <row r="80">
          <cell r="B80" t="str">
            <v>1.5 Excavate in ordinary soil for isolated footing to a depth exceeding 1500mm but not exceeding 300mm from stripped level.</v>
          </cell>
        </row>
        <row r="81">
          <cell r="E81" t="str">
            <v>This data is obtained from excavation data attached at the back</v>
          </cell>
        </row>
        <row r="82">
          <cell r="A82" t="str">
            <v>B1.5</v>
          </cell>
          <cell r="E82">
            <v>89.22</v>
          </cell>
        </row>
        <row r="84">
          <cell r="B84" t="str">
            <v>1.6 Fill around footing pad and foundation column</v>
          </cell>
          <cell r="E84">
            <v>220.11</v>
          </cell>
        </row>
        <row r="85">
          <cell r="E85">
            <v>89.22</v>
          </cell>
        </row>
        <row r="87">
          <cell r="E87">
            <v>-5.0119999999999996</v>
          </cell>
        </row>
        <row r="88">
          <cell r="E88">
            <v>-45.618242509277053</v>
          </cell>
        </row>
        <row r="89">
          <cell r="E89">
            <v>-3.3048000000000002</v>
          </cell>
        </row>
        <row r="90">
          <cell r="D90">
            <v>-20.55</v>
          </cell>
        </row>
        <row r="91">
          <cell r="D91">
            <v>0.5</v>
          </cell>
        </row>
        <row r="92">
          <cell r="D92">
            <v>0.4</v>
          </cell>
        </row>
        <row r="93">
          <cell r="E93">
            <v>-4.1100000000000003</v>
          </cell>
        </row>
        <row r="94">
          <cell r="A94" t="str">
            <v>B1.6</v>
          </cell>
          <cell r="E94">
            <v>251.28</v>
          </cell>
        </row>
        <row r="96">
          <cell r="B96" t="str">
            <v>1.7 Fill around stone masonry</v>
          </cell>
        </row>
        <row r="98">
          <cell r="C98">
            <v>2</v>
          </cell>
          <cell r="D98">
            <v>3.4060000000000001</v>
          </cell>
        </row>
        <row r="99">
          <cell r="D99">
            <v>1</v>
          </cell>
        </row>
        <row r="100">
          <cell r="D100">
            <v>0.5</v>
          </cell>
        </row>
        <row r="101">
          <cell r="E101">
            <v>3.41</v>
          </cell>
        </row>
        <row r="103">
          <cell r="C103">
            <v>2</v>
          </cell>
          <cell r="D103">
            <v>0.08</v>
          </cell>
        </row>
        <row r="104">
          <cell r="D104">
            <v>1</v>
          </cell>
        </row>
        <row r="105">
          <cell r="D105">
            <v>0.5</v>
          </cell>
        </row>
        <row r="106">
          <cell r="E106">
            <v>0.08</v>
          </cell>
        </row>
        <row r="108">
          <cell r="C108">
            <v>1</v>
          </cell>
          <cell r="D108">
            <v>5.04</v>
          </cell>
        </row>
        <row r="109">
          <cell r="D109">
            <v>1</v>
          </cell>
        </row>
        <row r="110">
          <cell r="D110">
            <v>0.5</v>
          </cell>
        </row>
        <row r="111">
          <cell r="E111">
            <v>2.52</v>
          </cell>
        </row>
        <row r="113">
          <cell r="C113">
            <v>2</v>
          </cell>
          <cell r="D113">
            <v>1.05</v>
          </cell>
        </row>
        <row r="114">
          <cell r="D114">
            <v>0.33</v>
          </cell>
        </row>
        <row r="115">
          <cell r="D115">
            <v>0.5</v>
          </cell>
        </row>
        <row r="116">
          <cell r="E116">
            <v>0.35</v>
          </cell>
        </row>
        <row r="118">
          <cell r="C118">
            <v>2</v>
          </cell>
          <cell r="D118">
            <v>1.5149999999999999</v>
          </cell>
        </row>
        <row r="119">
          <cell r="D119">
            <v>1</v>
          </cell>
        </row>
        <row r="120">
          <cell r="D120">
            <v>0.5</v>
          </cell>
        </row>
        <row r="121">
          <cell r="E121">
            <v>1.52</v>
          </cell>
        </row>
        <row r="123">
          <cell r="C123">
            <v>1</v>
          </cell>
          <cell r="D123">
            <v>7.27</v>
          </cell>
        </row>
        <row r="124">
          <cell r="D124">
            <v>1</v>
          </cell>
        </row>
        <row r="125">
          <cell r="D125">
            <v>0.5</v>
          </cell>
        </row>
        <row r="126">
          <cell r="E126">
            <v>3.64</v>
          </cell>
        </row>
        <row r="128">
          <cell r="C128">
            <v>2</v>
          </cell>
          <cell r="D128">
            <v>0.625</v>
          </cell>
        </row>
        <row r="129">
          <cell r="D129">
            <v>0.70300000000000007</v>
          </cell>
        </row>
        <row r="130">
          <cell r="D130">
            <v>0.5</v>
          </cell>
        </row>
        <row r="131">
          <cell r="E131">
            <v>0.44</v>
          </cell>
        </row>
        <row r="133">
          <cell r="C133">
            <v>4</v>
          </cell>
          <cell r="D133">
            <v>3.1</v>
          </cell>
        </row>
        <row r="134">
          <cell r="D134">
            <v>0.40300000000000002</v>
          </cell>
        </row>
        <row r="135">
          <cell r="D135">
            <v>0.5</v>
          </cell>
        </row>
        <row r="136">
          <cell r="E136">
            <v>2.5</v>
          </cell>
        </row>
        <row r="139">
          <cell r="C139">
            <v>2</v>
          </cell>
          <cell r="D139">
            <v>3.41</v>
          </cell>
        </row>
        <row r="140">
          <cell r="D140">
            <v>1</v>
          </cell>
        </row>
        <row r="141">
          <cell r="D141">
            <v>0.4</v>
          </cell>
        </row>
        <row r="142">
          <cell r="E142">
            <v>2.73</v>
          </cell>
        </row>
        <row r="144">
          <cell r="C144">
            <v>2</v>
          </cell>
          <cell r="D144">
            <v>0.08</v>
          </cell>
        </row>
        <row r="145">
          <cell r="D145">
            <v>1</v>
          </cell>
        </row>
        <row r="146">
          <cell r="D146">
            <v>0.4</v>
          </cell>
        </row>
        <row r="147">
          <cell r="E147">
            <v>0.06</v>
          </cell>
        </row>
        <row r="149">
          <cell r="C149">
            <v>1</v>
          </cell>
          <cell r="D149">
            <v>5.04</v>
          </cell>
        </row>
        <row r="150">
          <cell r="D150">
            <v>1</v>
          </cell>
        </row>
        <row r="151">
          <cell r="D151">
            <v>0.4</v>
          </cell>
        </row>
        <row r="152">
          <cell r="E152">
            <v>2.02</v>
          </cell>
        </row>
        <row r="154">
          <cell r="C154">
            <v>2</v>
          </cell>
          <cell r="D154">
            <v>1.05</v>
          </cell>
        </row>
        <row r="155">
          <cell r="D155">
            <v>0.33</v>
          </cell>
        </row>
        <row r="156">
          <cell r="D156">
            <v>0.4</v>
          </cell>
        </row>
        <row r="157">
          <cell r="E157">
            <v>0.28000000000000003</v>
          </cell>
        </row>
        <row r="159">
          <cell r="C159">
            <v>2</v>
          </cell>
          <cell r="D159">
            <v>1.5149999999999999</v>
          </cell>
        </row>
        <row r="160">
          <cell r="D160">
            <v>1</v>
          </cell>
        </row>
        <row r="161">
          <cell r="D161">
            <v>0.4</v>
          </cell>
        </row>
        <row r="162">
          <cell r="E162">
            <v>1.21</v>
          </cell>
        </row>
        <row r="164">
          <cell r="C164">
            <v>1</v>
          </cell>
          <cell r="D164">
            <v>7.27</v>
          </cell>
        </row>
        <row r="165">
          <cell r="D165">
            <v>1</v>
          </cell>
        </row>
        <row r="166">
          <cell r="D166">
            <v>0.4</v>
          </cell>
        </row>
        <row r="167">
          <cell r="E167">
            <v>2.91</v>
          </cell>
        </row>
        <row r="169">
          <cell r="C169">
            <v>2</v>
          </cell>
          <cell r="D169">
            <v>0.625</v>
          </cell>
        </row>
        <row r="170">
          <cell r="D170">
            <v>0.70300000000000007</v>
          </cell>
        </row>
        <row r="171">
          <cell r="D171">
            <v>0.4</v>
          </cell>
        </row>
        <row r="172">
          <cell r="E172">
            <v>0.35</v>
          </cell>
        </row>
        <row r="174">
          <cell r="C174">
            <v>4</v>
          </cell>
          <cell r="D174">
            <v>3.1</v>
          </cell>
        </row>
        <row r="175">
          <cell r="D175">
            <v>0.40300000000000002</v>
          </cell>
        </row>
        <row r="176">
          <cell r="D176">
            <v>0.4</v>
          </cell>
        </row>
        <row r="177">
          <cell r="E177">
            <v>2</v>
          </cell>
        </row>
        <row r="179">
          <cell r="A179" t="str">
            <v>B1.7</v>
          </cell>
          <cell r="E179">
            <v>26.02</v>
          </cell>
        </row>
        <row r="181">
          <cell r="B181" t="str">
            <v>1.8 Back Fill Under Hardcore From Quarry</v>
          </cell>
        </row>
        <row r="183">
          <cell r="C183">
            <v>1</v>
          </cell>
          <cell r="D183">
            <v>203.13</v>
          </cell>
        </row>
        <row r="184">
          <cell r="D184">
            <v>0.74</v>
          </cell>
        </row>
        <row r="185">
          <cell r="E185">
            <v>150.32</v>
          </cell>
        </row>
        <row r="186">
          <cell r="A186" t="str">
            <v>B1.8</v>
          </cell>
          <cell r="E186">
            <v>150.32</v>
          </cell>
        </row>
        <row r="187">
          <cell r="A187" t="str">
            <v>B1.9</v>
          </cell>
        </row>
        <row r="188">
          <cell r="B188" t="str">
            <v>1.10 Cart away</v>
          </cell>
          <cell r="E188">
            <v>56.701999999999998</v>
          </cell>
        </row>
        <row r="189">
          <cell r="E189">
            <v>113.4</v>
          </cell>
        </row>
        <row r="190">
          <cell r="E190">
            <v>25.99</v>
          </cell>
        </row>
        <row r="191">
          <cell r="E191">
            <v>220.11</v>
          </cell>
        </row>
        <row r="192">
          <cell r="E192">
            <v>89.22</v>
          </cell>
        </row>
        <row r="193">
          <cell r="A193" t="str">
            <v>B1.10</v>
          </cell>
          <cell r="E193">
            <v>505.42</v>
          </cell>
        </row>
        <row r="195">
          <cell r="B195" t="str">
            <v>1.11 Hard core under 100mm thick ground floor slab</v>
          </cell>
        </row>
        <row r="196">
          <cell r="C196">
            <v>1</v>
          </cell>
          <cell r="D196">
            <v>22.42</v>
          </cell>
        </row>
        <row r="197">
          <cell r="D197">
            <v>10.984999999999999</v>
          </cell>
        </row>
        <row r="198">
          <cell r="E198">
            <v>246.28</v>
          </cell>
        </row>
        <row r="200">
          <cell r="C200">
            <v>-2</v>
          </cell>
          <cell r="D200">
            <v>1.33</v>
          </cell>
        </row>
        <row r="201">
          <cell r="D201">
            <v>4.0399999999999991</v>
          </cell>
        </row>
        <row r="202">
          <cell r="E202">
            <v>-10.75</v>
          </cell>
        </row>
        <row r="204">
          <cell r="C204">
            <v>-2</v>
          </cell>
          <cell r="D204">
            <v>27.025000000000006</v>
          </cell>
        </row>
        <row r="205">
          <cell r="D205">
            <v>0.2</v>
          </cell>
        </row>
        <row r="206">
          <cell r="E206">
            <v>-10.81</v>
          </cell>
        </row>
        <row r="208">
          <cell r="C208">
            <v>-1</v>
          </cell>
          <cell r="D208">
            <v>101.32</v>
          </cell>
        </row>
        <row r="209">
          <cell r="D209">
            <v>0.2</v>
          </cell>
        </row>
        <row r="210">
          <cell r="E210">
            <v>-20.260000000000002</v>
          </cell>
        </row>
        <row r="212">
          <cell r="C212">
            <v>-6</v>
          </cell>
          <cell r="D212">
            <v>0.25</v>
          </cell>
        </row>
        <row r="213">
          <cell r="D213">
            <v>0.4</v>
          </cell>
        </row>
        <row r="214">
          <cell r="E214">
            <v>-0.6</v>
          </cell>
        </row>
        <row r="216">
          <cell r="C216">
            <v>-12</v>
          </cell>
          <cell r="D216">
            <v>0.3</v>
          </cell>
        </row>
        <row r="217">
          <cell r="D217">
            <v>0.4</v>
          </cell>
        </row>
        <row r="218">
          <cell r="E218">
            <v>-1.44</v>
          </cell>
        </row>
        <row r="220">
          <cell r="A220" t="str">
            <v>B1.11</v>
          </cell>
          <cell r="E220">
            <v>202.42</v>
          </cell>
        </row>
        <row r="222">
          <cell r="B222" t="str">
            <v>3. Masonry Work</v>
          </cell>
          <cell r="C222">
            <v>1</v>
          </cell>
          <cell r="D222">
            <v>8.65</v>
          </cell>
        </row>
        <row r="223">
          <cell r="B223" t="str">
            <v>3.1 Below GL</v>
          </cell>
          <cell r="D223">
            <v>0.5</v>
          </cell>
        </row>
        <row r="224">
          <cell r="D224">
            <v>0.98</v>
          </cell>
        </row>
        <row r="225">
          <cell r="E225">
            <v>4.24</v>
          </cell>
        </row>
        <row r="227">
          <cell r="C227">
            <v>1</v>
          </cell>
          <cell r="D227">
            <v>8.65</v>
          </cell>
        </row>
        <row r="228">
          <cell r="D228">
            <v>0.5</v>
          </cell>
        </row>
        <row r="229">
          <cell r="D229">
            <v>1.0900000000000001</v>
          </cell>
        </row>
        <row r="230">
          <cell r="E230">
            <v>4.71</v>
          </cell>
        </row>
        <row r="232">
          <cell r="C232">
            <v>-6</v>
          </cell>
          <cell r="D232">
            <v>0.25</v>
          </cell>
        </row>
        <row r="233">
          <cell r="D233">
            <v>0.4</v>
          </cell>
        </row>
        <row r="234">
          <cell r="D234">
            <v>1</v>
          </cell>
        </row>
        <row r="235">
          <cell r="E235">
            <v>-0.6</v>
          </cell>
        </row>
        <row r="237">
          <cell r="C237">
            <v>1</v>
          </cell>
          <cell r="D237">
            <v>0.83</v>
          </cell>
        </row>
        <row r="238">
          <cell r="D238">
            <v>0.5</v>
          </cell>
        </row>
        <row r="239">
          <cell r="D239">
            <v>0.95</v>
          </cell>
        </row>
        <row r="240">
          <cell r="E240">
            <v>0.39</v>
          </cell>
        </row>
        <row r="241">
          <cell r="C241">
            <v>1</v>
          </cell>
          <cell r="D241">
            <v>0.83</v>
          </cell>
        </row>
        <row r="242">
          <cell r="D242">
            <v>0.5</v>
          </cell>
        </row>
        <row r="243">
          <cell r="D243">
            <v>1</v>
          </cell>
        </row>
        <row r="244">
          <cell r="E244">
            <v>0.42</v>
          </cell>
        </row>
        <row r="246">
          <cell r="C246">
            <v>-2</v>
          </cell>
          <cell r="D246">
            <v>0.3</v>
          </cell>
        </row>
        <row r="247">
          <cell r="D247">
            <v>0.4</v>
          </cell>
        </row>
        <row r="248">
          <cell r="D248">
            <v>1</v>
          </cell>
        </row>
        <row r="249">
          <cell r="E249">
            <v>-0.24</v>
          </cell>
        </row>
        <row r="251">
          <cell r="C251">
            <v>2</v>
          </cell>
          <cell r="D251">
            <v>4.54</v>
          </cell>
        </row>
        <row r="252">
          <cell r="D252">
            <v>0.5</v>
          </cell>
        </row>
        <row r="253">
          <cell r="D253">
            <v>0.98</v>
          </cell>
        </row>
        <row r="254">
          <cell r="E254">
            <v>4.45</v>
          </cell>
        </row>
        <row r="256">
          <cell r="C256">
            <v>1</v>
          </cell>
          <cell r="D256">
            <v>14.34</v>
          </cell>
        </row>
        <row r="257">
          <cell r="D257">
            <v>0.5</v>
          </cell>
        </row>
        <row r="258">
          <cell r="D258">
            <v>1</v>
          </cell>
        </row>
        <row r="259">
          <cell r="E259">
            <v>7.17</v>
          </cell>
        </row>
        <row r="261">
          <cell r="C261">
            <v>1</v>
          </cell>
          <cell r="D261">
            <v>22.42</v>
          </cell>
        </row>
        <row r="262">
          <cell r="D262">
            <v>0.5</v>
          </cell>
        </row>
        <row r="263">
          <cell r="D263">
            <v>0.92</v>
          </cell>
        </row>
        <row r="264">
          <cell r="E264">
            <v>10.31</v>
          </cell>
        </row>
        <row r="265">
          <cell r="A265" t="str">
            <v>B3.1</v>
          </cell>
          <cell r="E265">
            <v>30.85</v>
          </cell>
        </row>
        <row r="267">
          <cell r="B267" t="str">
            <v>3.2 Above GL</v>
          </cell>
        </row>
        <row r="268">
          <cell r="C268">
            <v>1</v>
          </cell>
          <cell r="D268">
            <v>8.65</v>
          </cell>
        </row>
        <row r="269">
          <cell r="D269">
            <v>0.5</v>
          </cell>
        </row>
        <row r="270">
          <cell r="D270">
            <v>0.22</v>
          </cell>
        </row>
        <row r="271">
          <cell r="E271">
            <v>0.95</v>
          </cell>
        </row>
        <row r="272">
          <cell r="C272">
            <v>1</v>
          </cell>
          <cell r="D272">
            <v>8.65</v>
          </cell>
        </row>
        <row r="273">
          <cell r="D273">
            <v>0.5</v>
          </cell>
        </row>
        <row r="274">
          <cell r="D274">
            <v>0.11</v>
          </cell>
        </row>
        <row r="275">
          <cell r="E275">
            <v>0.48</v>
          </cell>
        </row>
        <row r="276">
          <cell r="C276">
            <v>-6</v>
          </cell>
          <cell r="D276">
            <v>0.25</v>
          </cell>
        </row>
        <row r="277">
          <cell r="D277">
            <v>0.4</v>
          </cell>
        </row>
        <row r="278">
          <cell r="D278">
            <v>0.16500000000000001</v>
          </cell>
        </row>
        <row r="279">
          <cell r="E279">
            <v>-0.1</v>
          </cell>
        </row>
        <row r="281">
          <cell r="C281">
            <v>1</v>
          </cell>
          <cell r="D281">
            <v>0.83</v>
          </cell>
        </row>
        <row r="282">
          <cell r="D282">
            <v>0.5</v>
          </cell>
        </row>
        <row r="283">
          <cell r="D283">
            <v>0.05</v>
          </cell>
        </row>
        <row r="284">
          <cell r="E284">
            <v>0.02</v>
          </cell>
        </row>
        <row r="287">
          <cell r="C287">
            <v>2</v>
          </cell>
          <cell r="D287">
            <v>4.54</v>
          </cell>
        </row>
        <row r="288">
          <cell r="D288">
            <v>0.5</v>
          </cell>
        </row>
        <row r="289">
          <cell r="D289">
            <v>0.02</v>
          </cell>
        </row>
        <row r="290">
          <cell r="E290">
            <v>0.09</v>
          </cell>
        </row>
        <row r="293">
          <cell r="C293">
            <v>1</v>
          </cell>
          <cell r="D293">
            <v>22.42</v>
          </cell>
        </row>
        <row r="294">
          <cell r="D294">
            <v>0.5</v>
          </cell>
        </row>
        <row r="295">
          <cell r="D295">
            <v>0.28000000000000003</v>
          </cell>
        </row>
        <row r="296">
          <cell r="E296">
            <v>3.14</v>
          </cell>
        </row>
        <row r="297">
          <cell r="A297" t="str">
            <v>B3.2</v>
          </cell>
          <cell r="E297">
            <v>4.58</v>
          </cell>
        </row>
        <row r="298">
          <cell r="E298" t="str">
            <v/>
          </cell>
        </row>
      </sheetData>
      <sheetData sheetId="1"/>
      <sheetData sheetId="2"/>
      <sheetData sheetId="3">
        <row r="1">
          <cell r="B1" t="str">
            <v>Final Residence</v>
          </cell>
        </row>
      </sheetData>
      <sheetData sheetId="4"/>
      <sheetData sheetId="5"/>
      <sheetData sheetId="6"/>
      <sheetData sheetId="7"/>
      <sheetData sheetId="8"/>
      <sheetData sheetId="9"/>
      <sheetData sheetId="10"/>
      <sheetData sheetId="1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 A-2 300kp Res. Sup St."/>
      <sheetName val=" E2 Res (EXC&amp;MAS200kp)"/>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Rebar. C "/>
      <sheetName val="Block A Rebar"/>
      <sheetName val="05 A-2 300kp Res. Sup St."/>
    </sheet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2 for above 3rd floor"/>
      <sheetName val=" Rebar. C "/>
      <sheetName val="Block A Rebar"/>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 Structure BC = 200"/>
      <sheetName val="A2 for above 3rd floor"/>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 -1  sub R-bar for 200Kpa "/>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unal sub r-bar"/>
      <sheetName val="Sub Structure BC = 200"/>
    </sheetNames>
    <sheetDataSet>
      <sheetData sheetId="0" refreshError="1"/>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nalysis"/>
      <sheetName val="communal sub r-bar"/>
    </sheetNames>
    <sheetDataSet>
      <sheetData sheetId="0" refreshError="1"/>
      <sheetData sheetId="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r &amp; St"/>
      <sheetName val="Block Summary"/>
      <sheetName val="Summary 05"/>
      <sheetName val="05 Sub Structure BC = 200"/>
      <sheetName val=" E2 Res (EXC&amp;MAS200kp) "/>
      <sheetName val=" E2 Res TAKOFF(con sub200kp)"/>
      <sheetName val=" TAKE OFF(form sub 200kp)"/>
      <sheetName val="E2 Res TAKE OFF(ref bar 200 kp)"/>
      <sheetName val=" TAKE OFF(con super 300kp)"/>
      <sheetName val=" TAKE OFF(form super 300kp)"/>
      <sheetName val="E2 Res TAKE OFF(ref sup 300 )"/>
      <sheetName val="E-2 Block work"/>
      <sheetName val="E-2 Plate Qty "/>
      <sheetName val=" analysis"/>
      <sheetName val="E2 200 kpa Residence Kaleab Pay"/>
    </sheetNames>
    <sheetDataSet>
      <sheetData sheetId="0" refreshError="1">
        <row r="7">
          <cell r="H7" t="str">
            <v>Previous Qty</v>
          </cell>
        </row>
        <row r="39">
          <cell r="H39">
            <v>0</v>
          </cell>
        </row>
        <row r="48">
          <cell r="H48">
            <v>0</v>
          </cell>
        </row>
      </sheetData>
      <sheetData sheetId="1"/>
      <sheetData sheetId="2"/>
      <sheetData sheetId="3"/>
      <sheetData sheetId="4"/>
      <sheetData sheetId="5"/>
      <sheetData sheetId="6"/>
      <sheetData sheetId="7">
        <row r="7">
          <cell r="H7" t="str">
            <v>Previous Qty</v>
          </cell>
        </row>
      </sheetData>
      <sheetData sheetId="8"/>
      <sheetData sheetId="9"/>
      <sheetData sheetId="10"/>
      <sheetData sheetId="11" refreshError="1"/>
      <sheetData sheetId="12" refreshError="1"/>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 ST"/>
      <sheetName val="SUPER ST"/>
      <sheetName val=" Ar &amp; St"/>
    </sheetNames>
    <sheetDataSet>
      <sheetData sheetId="0" refreshError="1"/>
      <sheetData sheetId="1" refreshError="1"/>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 A-2 300kp Shop Sup St."/>
      <sheetName val="SUB ST"/>
      <sheetName val="SUPER ST"/>
    </sheetNames>
    <sheetDataSet>
      <sheetData sheetId="0" refreshError="1"/>
      <sheetData sheetId="1" refreshError="1"/>
      <sheetData sheetId="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 RB A-2 300kp Shop Sub St."/>
      <sheetName val="05 A-2 300kp Shop Sup St."/>
    </sheetNames>
    <sheetDataSet>
      <sheetData sheetId="0" refreshError="1"/>
      <sheetData sheetId="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8 Ar &amp; St"/>
      <sheetName val="E-1Justification"/>
      <sheetName val="Pay-Cirteficate"/>
      <sheetName val="08 Summary"/>
      <sheetName val="truss"/>
      <sheetName val=" Latice Purlin "/>
      <sheetName val="05 RB A-2 300kp Shop Sub St."/>
    </sheetNames>
    <sheetDataSet>
      <sheetData sheetId="0" refreshError="1">
        <row r="23">
          <cell r="M23">
            <v>48628.979999999996</v>
          </cell>
        </row>
      </sheetData>
      <sheetData sheetId="1"/>
      <sheetData sheetId="2"/>
      <sheetData sheetId="3">
        <row r="23">
          <cell r="M23">
            <v>48628.979999999996</v>
          </cell>
        </row>
      </sheetData>
      <sheetData sheetId="4"/>
      <sheetData sheetId="5"/>
      <sheetData sheetId="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 E-1 300kp SHOP. Sub St."/>
      <sheetName val="Block Summary"/>
      <sheetName val="Summary"/>
      <sheetName val="Sub Structure BC = 300"/>
      <sheetName val="Ar &amp; St"/>
      <sheetName val="E-1 300kp SHOP. Sub St."/>
      <sheetName val="E-1-300 Kpa"/>
      <sheetName val="masonary data "/>
      <sheetName val="E-1 300kp  Sup St."/>
      <sheetName val="RB E-1 300kp Res. Super St."/>
      <sheetName val="08 Ar &amp; St"/>
    </sheetNames>
    <sheetDataSet>
      <sheetData sheetId="0" refreshError="1">
        <row r="4">
          <cell r="D4" t="str">
            <v>Dia</v>
          </cell>
        </row>
        <row r="8">
          <cell r="D8">
            <v>14</v>
          </cell>
        </row>
        <row r="9">
          <cell r="D9">
            <v>8</v>
          </cell>
        </row>
        <row r="10">
          <cell r="D10">
            <v>14</v>
          </cell>
        </row>
        <row r="11">
          <cell r="D11">
            <v>8</v>
          </cell>
        </row>
        <row r="12">
          <cell r="D12">
            <v>12</v>
          </cell>
        </row>
        <row r="13">
          <cell r="D13">
            <v>8</v>
          </cell>
        </row>
        <row r="14">
          <cell r="D14">
            <v>12</v>
          </cell>
        </row>
        <row r="15">
          <cell r="D15">
            <v>8</v>
          </cell>
        </row>
        <row r="18">
          <cell r="D18">
            <v>16</v>
          </cell>
        </row>
        <row r="19">
          <cell r="D19">
            <v>8</v>
          </cell>
        </row>
        <row r="20">
          <cell r="D20">
            <v>20</v>
          </cell>
        </row>
        <row r="21">
          <cell r="D21">
            <v>8</v>
          </cell>
        </row>
        <row r="22">
          <cell r="D22">
            <v>20</v>
          </cell>
        </row>
        <row r="23">
          <cell r="D23">
            <v>8</v>
          </cell>
        </row>
        <row r="24">
          <cell r="D24">
            <v>16</v>
          </cell>
        </row>
        <row r="25">
          <cell r="D25">
            <v>8</v>
          </cell>
        </row>
        <row r="26">
          <cell r="D26">
            <v>16</v>
          </cell>
        </row>
        <row r="27">
          <cell r="D27">
            <v>8</v>
          </cell>
        </row>
        <row r="28">
          <cell r="D28">
            <v>20</v>
          </cell>
        </row>
        <row r="29">
          <cell r="D29">
            <v>8</v>
          </cell>
        </row>
        <row r="30">
          <cell r="D30">
            <v>20</v>
          </cell>
        </row>
        <row r="31">
          <cell r="D31">
            <v>8</v>
          </cell>
        </row>
        <row r="32">
          <cell r="D32">
            <v>16</v>
          </cell>
        </row>
        <row r="33">
          <cell r="D33">
            <v>8</v>
          </cell>
        </row>
        <row r="34">
          <cell r="D34">
            <v>16</v>
          </cell>
        </row>
        <row r="35">
          <cell r="D35">
            <v>8</v>
          </cell>
        </row>
        <row r="36">
          <cell r="D36">
            <v>20</v>
          </cell>
        </row>
        <row r="37">
          <cell r="D37">
            <v>8</v>
          </cell>
        </row>
        <row r="38">
          <cell r="D38">
            <v>20</v>
          </cell>
        </row>
        <row r="39">
          <cell r="D39">
            <v>8</v>
          </cell>
        </row>
        <row r="40">
          <cell r="D40">
            <v>20</v>
          </cell>
        </row>
        <row r="41">
          <cell r="D41">
            <v>8</v>
          </cell>
        </row>
        <row r="42">
          <cell r="D42">
            <v>20</v>
          </cell>
        </row>
        <row r="43">
          <cell r="D43">
            <v>8</v>
          </cell>
        </row>
        <row r="44">
          <cell r="D44">
            <v>20</v>
          </cell>
        </row>
        <row r="45">
          <cell r="D45">
            <v>8</v>
          </cell>
        </row>
        <row r="46">
          <cell r="D46">
            <v>20</v>
          </cell>
        </row>
        <row r="47">
          <cell r="D47">
            <v>8</v>
          </cell>
        </row>
        <row r="48">
          <cell r="D48">
            <v>16</v>
          </cell>
        </row>
        <row r="49">
          <cell r="D49">
            <v>8</v>
          </cell>
        </row>
        <row r="50">
          <cell r="D50">
            <v>16</v>
          </cell>
        </row>
        <row r="51">
          <cell r="D51">
            <v>8</v>
          </cell>
        </row>
        <row r="52">
          <cell r="D52">
            <v>20</v>
          </cell>
        </row>
        <row r="53">
          <cell r="D53">
            <v>8</v>
          </cell>
        </row>
        <row r="54">
          <cell r="D54">
            <v>20</v>
          </cell>
        </row>
        <row r="55">
          <cell r="D55">
            <v>8</v>
          </cell>
        </row>
        <row r="56">
          <cell r="D56">
            <v>16</v>
          </cell>
        </row>
        <row r="57">
          <cell r="D57">
            <v>8</v>
          </cell>
        </row>
        <row r="58">
          <cell r="D58">
            <v>16</v>
          </cell>
        </row>
        <row r="59">
          <cell r="D59">
            <v>8</v>
          </cell>
        </row>
        <row r="60">
          <cell r="D60">
            <v>20</v>
          </cell>
        </row>
        <row r="61">
          <cell r="D61">
            <v>8</v>
          </cell>
        </row>
        <row r="62">
          <cell r="D62">
            <v>20</v>
          </cell>
        </row>
        <row r="63">
          <cell r="D63">
            <v>8</v>
          </cell>
        </row>
        <row r="64">
          <cell r="D64">
            <v>16</v>
          </cell>
        </row>
        <row r="65">
          <cell r="D65">
            <v>8</v>
          </cell>
        </row>
        <row r="68">
          <cell r="D68">
            <v>14</v>
          </cell>
        </row>
        <row r="69">
          <cell r="D69">
            <v>14</v>
          </cell>
        </row>
        <row r="70">
          <cell r="D70">
            <v>12</v>
          </cell>
        </row>
        <row r="71">
          <cell r="D71">
            <v>12</v>
          </cell>
        </row>
        <row r="72">
          <cell r="D72">
            <v>14</v>
          </cell>
        </row>
        <row r="73">
          <cell r="D73">
            <v>8</v>
          </cell>
        </row>
        <row r="74">
          <cell r="D74">
            <v>14</v>
          </cell>
        </row>
        <row r="75">
          <cell r="D75">
            <v>14</v>
          </cell>
        </row>
        <row r="76">
          <cell r="D76">
            <v>12</v>
          </cell>
        </row>
        <row r="77">
          <cell r="D77">
            <v>12</v>
          </cell>
        </row>
        <row r="78">
          <cell r="D78">
            <v>8</v>
          </cell>
        </row>
        <row r="79">
          <cell r="D79">
            <v>14</v>
          </cell>
        </row>
        <row r="80">
          <cell r="D80">
            <v>12</v>
          </cell>
        </row>
        <row r="81">
          <cell r="D81">
            <v>8</v>
          </cell>
        </row>
        <row r="82">
          <cell r="D82">
            <v>14</v>
          </cell>
        </row>
        <row r="83">
          <cell r="D83">
            <v>12</v>
          </cell>
        </row>
        <row r="84">
          <cell r="D84">
            <v>8</v>
          </cell>
        </row>
        <row r="85">
          <cell r="D85">
            <v>14</v>
          </cell>
        </row>
        <row r="86">
          <cell r="D86">
            <v>12</v>
          </cell>
        </row>
        <row r="87">
          <cell r="D87">
            <v>8</v>
          </cell>
        </row>
        <row r="88">
          <cell r="D88">
            <v>14</v>
          </cell>
        </row>
        <row r="89">
          <cell r="D89">
            <v>12</v>
          </cell>
        </row>
        <row r="90">
          <cell r="D90">
            <v>8</v>
          </cell>
        </row>
        <row r="91">
          <cell r="D91">
            <v>14</v>
          </cell>
        </row>
        <row r="92">
          <cell r="D92">
            <v>12</v>
          </cell>
        </row>
        <row r="93">
          <cell r="D93">
            <v>8</v>
          </cell>
        </row>
        <row r="95">
          <cell r="D95">
            <v>6</v>
          </cell>
        </row>
        <row r="96">
          <cell r="D96">
            <v>6</v>
          </cell>
        </row>
        <row r="97">
          <cell r="D97">
            <v>6</v>
          </cell>
        </row>
        <row r="98">
          <cell r="D98">
            <v>6</v>
          </cell>
        </row>
        <row r="99">
          <cell r="D99">
            <v>6</v>
          </cell>
        </row>
        <row r="100">
          <cell r="D100">
            <v>6</v>
          </cell>
        </row>
        <row r="101">
          <cell r="D101">
            <v>6</v>
          </cell>
        </row>
        <row r="102">
          <cell r="D102">
            <v>6</v>
          </cell>
        </row>
        <row r="103">
          <cell r="D103">
            <v>6</v>
          </cell>
        </row>
        <row r="104">
          <cell r="D104">
            <v>6</v>
          </cell>
        </row>
        <row r="105">
          <cell r="D105">
            <v>6</v>
          </cell>
        </row>
        <row r="106">
          <cell r="D106">
            <v>6</v>
          </cell>
        </row>
        <row r="107">
          <cell r="D107">
            <v>6</v>
          </cell>
        </row>
        <row r="108">
          <cell r="D108">
            <v>6</v>
          </cell>
        </row>
        <row r="109">
          <cell r="D109">
            <v>6</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omon Weldu A2,E1-FevV"/>
      <sheetName val="BEREKET YEMANE-A2,E1-HENOKX"/>
      <sheetName val="SISAY GMARIAM,A2,A2-HENOKX"/>
      <sheetName val="YOKA CONS. A2,E1-YESHITILAX"/>
      <sheetName val="Tesfu Beyen- A2,E1-Fev X"/>
      <sheetName val="Sisay Tedla b.c.- A2,E1-FevX "/>
      <sheetName val="Wendwessen- A2,A1-fevenV "/>
      <sheetName val="Teshale Asrat- E2,E1-YeteshaX"/>
      <sheetName val="Adot con.- A2,E1-YeteshaX"/>
      <sheetName val="Eshetu Yirdaw bc.-A2,E1-TsedeyV"/>
      <sheetName val="Amha Wegayehu- E2,E1-Tsedey"/>
      <sheetName val="Sara B.c.- A2,E1-TsedeyV"/>
      <sheetName val="Seid Abdela-A2,E1-TsedeyV"/>
      <sheetName val="kinfe hailu,e1,a2(dagne)X"/>
      <sheetName val="mathios teshome E1,E2 (dagne)X"/>
      <sheetName val="Sheet1"/>
      <sheetName val="RB E-1 300kp SHOP. Sub 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6 to 08 Ar &amp; St"/>
      <sheetName val="05 Block Summary"/>
      <sheetName val="05 Summary"/>
      <sheetName val="05 Sub Structure BC = 300"/>
      <sheetName val="06 to 08 A-2 300kp Res. Sub St."/>
      <sheetName val="05 RB A-2 300kp Res. Sub St."/>
      <sheetName val="05 A-2 300kp Res. Sup St."/>
      <sheetName val="05 RB A-2 300kp Res. Super St."/>
      <sheetName val="A-2 blcok work Res."/>
      <sheetName val="Structural Steel Works"/>
      <sheetName val="Block C take off"/>
      <sheetName val="Solomon Weldu A2,E1-FevV"/>
    </sheetNames>
    <sheetDataSet>
      <sheetData sheetId="0" refreshError="1">
        <row r="2">
          <cell r="E2" t="str">
            <v>PROJECT:</v>
          </cell>
        </row>
        <row r="69">
          <cell r="M69">
            <v>6342</v>
          </cell>
        </row>
      </sheetData>
      <sheetData sheetId="1" refreshError="1"/>
      <sheetData sheetId="2">
        <row r="2">
          <cell r="E2" t="str">
            <v>PROJECT:</v>
          </cell>
        </row>
      </sheetData>
      <sheetData sheetId="3">
        <row r="2">
          <cell r="E2" t="str">
            <v>PROJECT:</v>
          </cell>
        </row>
      </sheetData>
      <sheetData sheetId="4" refreshError="1"/>
      <sheetData sheetId="5">
        <row r="2">
          <cell r="E2" t="str">
            <v>PROJECT:</v>
          </cell>
        </row>
      </sheetData>
      <sheetData sheetId="6" refreshError="1"/>
      <sheetData sheetId="7" refreshError="1"/>
      <sheetData sheetId="8">
        <row r="1">
          <cell r="B1" t="str">
            <v>Project: Low Cost Housing Development Project</v>
          </cell>
        </row>
      </sheetData>
      <sheetData sheetId="9"/>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HS and Lattice purline A-2"/>
      <sheetName val=" L -1  sub R-bar for 200Kpa "/>
    </sheetNames>
    <sheetDataSet>
      <sheetData sheetId="0" refreshError="1"/>
      <sheetData sheetId="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s of Quantities"/>
      <sheetName val="Dayworks Bill"/>
      <sheetName val="Summary of Contract"/>
      <sheetName val="specification"/>
      <sheetName val="Sheet1"/>
      <sheetName val="1300"/>
      <sheetName val="MOTOR"/>
      <sheetName val="Sheet4"/>
      <sheetName val="Cash Flow"/>
      <sheetName val="G+4"/>
      <sheetName val="06 to 08 Ar &amp; St"/>
      <sheetName val="자압"/>
      <sheetName val="RB E-1 300kp SHOP. Sub St."/>
      <sheetName val="Design calc"/>
      <sheetName val="Equipment"/>
      <sheetName val="Material"/>
      <sheetName val="Rates"/>
    </sheetNames>
    <sheetDataSet>
      <sheetData sheetId="0" refreshError="1">
        <row r="17">
          <cell r="O17">
            <v>327.05</v>
          </cell>
        </row>
        <row r="30">
          <cell r="O30">
            <v>13065</v>
          </cell>
        </row>
        <row r="89">
          <cell r="O89">
            <v>77233.5</v>
          </cell>
        </row>
        <row r="126">
          <cell r="O126">
            <v>363006.8</v>
          </cell>
        </row>
        <row r="151">
          <cell r="O151">
            <v>11442</v>
          </cell>
        </row>
        <row r="201">
          <cell r="O201">
            <v>11134045</v>
          </cell>
        </row>
      </sheetData>
      <sheetData sheetId="1"/>
      <sheetData sheetId="2" refreshError="1"/>
      <sheetData sheetId="3">
        <row r="17">
          <cell r="O17">
            <v>327.05</v>
          </cell>
        </row>
      </sheetData>
      <sheetData sheetId="4">
        <row r="17">
          <cell r="O17">
            <v>327.05</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
      <sheetName val="Bills of Quantities"/>
    </sheetNames>
    <sheetDataSet>
      <sheetData sheetId="0" refreshError="1"/>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ndows and Doors"/>
      <sheetName val="wa"/>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 -1  sub R-bar for 200Kpa "/>
      <sheetName val="RHS and Lattice purline A-2"/>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 &amp; St"/>
      <sheetName val="E-1 200kp  Sup St."/>
      <sheetName val="Block Summary"/>
      <sheetName val="Summary"/>
      <sheetName val="Sub Structure BC = 200"/>
      <sheetName val="E-1 200kp Res. Sub St."/>
      <sheetName val="Excavation data"/>
      <sheetName val="E1 trench &amp; masonary "/>
      <sheetName val="RB E-1 200kp Res. Sub St."/>
      <sheetName val="RB E-1 200kp Res. Super St."/>
      <sheetName val="E-1 Block Work Residence"/>
      <sheetName val="Roofing"/>
      <sheetName val="E-1 Plate Qty old drwg"/>
      <sheetName val="Truss"/>
      <sheetName val="Latice Purlin "/>
      <sheetName val="Plastering for Res."/>
      <sheetName val="E-1 Plate Qty NEW DRWG"/>
      <sheetName val="Truss old drwg"/>
      <sheetName val="Truss new drwg"/>
      <sheetName val="Latice Purlin  Old drwg"/>
      <sheetName val=" Latice Pulin new drwg "/>
      <sheetName val="A-2 blcok work Res."/>
      <sheetName val="05 Ar &amp; St"/>
      <sheetName val="05 Sub Structure BC = 300"/>
      <sheetName val="05 RB A-2 300kp Res. Sub St."/>
      <sheetName val="05 Summary"/>
      <sheetName val="05 A-2 300kp Sup St."/>
    </sheetNames>
    <sheetDataSet>
      <sheetData sheetId="0" refreshError="1">
        <row r="46">
          <cell r="M46">
            <v>197069.65000000002</v>
          </cell>
        </row>
      </sheetData>
      <sheetData sheetId="1" refreshError="1">
        <row r="1">
          <cell r="B1" t="str">
            <v>Project: Low Cost Housing Development Project</v>
          </cell>
        </row>
        <row r="2">
          <cell r="B2" t="str">
            <v>Location: Jemmo II</v>
          </cell>
        </row>
        <row r="3">
          <cell r="B3" t="str">
            <v>Client: Nifasilk Lafto Sub-City</v>
          </cell>
        </row>
        <row r="4">
          <cell r="B4" t="str">
            <v>Contractor: BEHAILU YESEGATE B.C</v>
          </cell>
        </row>
        <row r="5">
          <cell r="B5" t="str">
            <v>Consultant: MGM Consult PLC</v>
          </cell>
        </row>
        <row r="6">
          <cell r="A6" t="str">
            <v>Code</v>
          </cell>
          <cell r="B6" t="str">
            <v>Timizing</v>
          </cell>
          <cell r="E6" t="str">
            <v>Dimension</v>
          </cell>
          <cell r="F6" t="str">
            <v>Qty</v>
          </cell>
        </row>
        <row r="13">
          <cell r="B13">
            <v>1</v>
          </cell>
          <cell r="C13">
            <v>1</v>
          </cell>
          <cell r="D13">
            <v>18</v>
          </cell>
          <cell r="E13">
            <v>0.25</v>
          </cell>
        </row>
        <row r="14">
          <cell r="E14">
            <v>0.4</v>
          </cell>
        </row>
        <row r="15">
          <cell r="E15">
            <v>2.4</v>
          </cell>
        </row>
        <row r="16">
          <cell r="F16">
            <v>4.32</v>
          </cell>
        </row>
        <row r="17">
          <cell r="B17">
            <v>1</v>
          </cell>
          <cell r="C17">
            <v>1</v>
          </cell>
          <cell r="D17">
            <v>6</v>
          </cell>
          <cell r="E17">
            <v>0.3</v>
          </cell>
        </row>
        <row r="18">
          <cell r="E18">
            <v>0.4</v>
          </cell>
        </row>
        <row r="19">
          <cell r="E19">
            <v>2.4</v>
          </cell>
        </row>
        <row r="20">
          <cell r="F20">
            <v>1.73</v>
          </cell>
        </row>
        <row r="22">
          <cell r="B22">
            <v>1</v>
          </cell>
          <cell r="C22">
            <v>3</v>
          </cell>
          <cell r="D22">
            <v>24</v>
          </cell>
          <cell r="E22">
            <v>0.25</v>
          </cell>
        </row>
        <row r="23">
          <cell r="E23">
            <v>0.4</v>
          </cell>
        </row>
        <row r="24">
          <cell r="E24">
            <v>2.4</v>
          </cell>
        </row>
        <row r="25">
          <cell r="F25">
            <v>17.28</v>
          </cell>
        </row>
        <row r="27">
          <cell r="B27">
            <v>1</v>
          </cell>
          <cell r="C27">
            <v>1</v>
          </cell>
          <cell r="D27">
            <v>24</v>
          </cell>
          <cell r="E27">
            <v>0.25</v>
          </cell>
        </row>
        <row r="28">
          <cell r="E28">
            <v>0.4</v>
          </cell>
        </row>
        <row r="29">
          <cell r="E29">
            <v>2.58</v>
          </cell>
        </row>
        <row r="30">
          <cell r="F30">
            <v>6.19</v>
          </cell>
        </row>
        <row r="31">
          <cell r="A31" t="str">
            <v>C1.1a</v>
          </cell>
          <cell r="F31">
            <v>29.520000000000003</v>
          </cell>
        </row>
        <row r="35">
          <cell r="B35">
            <v>1</v>
          </cell>
          <cell r="C35">
            <v>4</v>
          </cell>
          <cell r="D35">
            <v>4</v>
          </cell>
          <cell r="E35">
            <v>8.1999999999999993</v>
          </cell>
        </row>
        <row r="36">
          <cell r="E36">
            <v>0.2</v>
          </cell>
        </row>
        <row r="37">
          <cell r="E37">
            <v>0.48</v>
          </cell>
        </row>
        <row r="38">
          <cell r="F38">
            <v>12.6</v>
          </cell>
        </row>
        <row r="39">
          <cell r="B39">
            <v>1</v>
          </cell>
          <cell r="C39">
            <v>4</v>
          </cell>
          <cell r="D39">
            <v>4</v>
          </cell>
          <cell r="E39">
            <v>9.5300000000000011</v>
          </cell>
        </row>
        <row r="40">
          <cell r="E40">
            <v>0.2</v>
          </cell>
        </row>
        <row r="41">
          <cell r="E41">
            <v>0.48</v>
          </cell>
        </row>
        <row r="42">
          <cell r="F42">
            <v>14.64</v>
          </cell>
        </row>
        <row r="43">
          <cell r="B43">
            <v>1</v>
          </cell>
          <cell r="C43">
            <v>4</v>
          </cell>
          <cell r="D43">
            <v>2</v>
          </cell>
          <cell r="E43">
            <v>30.520000000000003</v>
          </cell>
        </row>
        <row r="44">
          <cell r="E44">
            <v>0.2</v>
          </cell>
        </row>
        <row r="45">
          <cell r="E45">
            <v>0.48</v>
          </cell>
        </row>
        <row r="46">
          <cell r="F46">
            <v>23.44</v>
          </cell>
        </row>
        <row r="47">
          <cell r="B47">
            <v>1</v>
          </cell>
          <cell r="C47">
            <v>4</v>
          </cell>
          <cell r="D47">
            <v>2</v>
          </cell>
          <cell r="E47">
            <v>3.84</v>
          </cell>
        </row>
        <row r="48">
          <cell r="E48">
            <v>0.2</v>
          </cell>
        </row>
        <row r="49">
          <cell r="E49">
            <v>0.48</v>
          </cell>
        </row>
        <row r="50">
          <cell r="F50">
            <v>2.95</v>
          </cell>
        </row>
        <row r="51">
          <cell r="B51">
            <v>1</v>
          </cell>
          <cell r="C51">
            <v>4</v>
          </cell>
          <cell r="D51">
            <v>1</v>
          </cell>
          <cell r="E51">
            <v>9.6999999999999993</v>
          </cell>
        </row>
        <row r="52">
          <cell r="E52">
            <v>0.2</v>
          </cell>
        </row>
        <row r="53">
          <cell r="E53">
            <v>0.48</v>
          </cell>
        </row>
        <row r="54">
          <cell r="F54">
            <v>3.72</v>
          </cell>
        </row>
        <row r="55">
          <cell r="B55">
            <v>1</v>
          </cell>
          <cell r="C55">
            <v>4</v>
          </cell>
          <cell r="D55">
            <v>1</v>
          </cell>
          <cell r="E55">
            <v>3.79</v>
          </cell>
        </row>
        <row r="56">
          <cell r="E56">
            <v>0.2</v>
          </cell>
        </row>
        <row r="57">
          <cell r="E57">
            <v>0.4</v>
          </cell>
        </row>
        <row r="58">
          <cell r="F58">
            <v>1.21</v>
          </cell>
        </row>
        <row r="60">
          <cell r="B60">
            <v>1</v>
          </cell>
          <cell r="C60">
            <v>1</v>
          </cell>
          <cell r="D60">
            <v>18</v>
          </cell>
          <cell r="E60">
            <v>0.25</v>
          </cell>
        </row>
        <row r="61">
          <cell r="E61">
            <v>0.4</v>
          </cell>
        </row>
        <row r="62">
          <cell r="E62">
            <v>0.48</v>
          </cell>
        </row>
        <row r="63">
          <cell r="F63">
            <v>0.86</v>
          </cell>
        </row>
        <row r="64">
          <cell r="B64">
            <v>1</v>
          </cell>
          <cell r="C64">
            <v>1</v>
          </cell>
          <cell r="D64">
            <v>6</v>
          </cell>
          <cell r="E64">
            <v>0.3</v>
          </cell>
        </row>
        <row r="65">
          <cell r="E65">
            <v>0.4</v>
          </cell>
        </row>
        <row r="66">
          <cell r="E66">
            <v>0.48</v>
          </cell>
        </row>
        <row r="67">
          <cell r="F67">
            <v>0.35</v>
          </cell>
        </row>
        <row r="69">
          <cell r="B69">
            <v>1</v>
          </cell>
          <cell r="C69">
            <v>3</v>
          </cell>
          <cell r="D69">
            <v>24</v>
          </cell>
          <cell r="E69">
            <v>0.25</v>
          </cell>
        </row>
        <row r="70">
          <cell r="E70">
            <v>0.4</v>
          </cell>
        </row>
        <row r="71">
          <cell r="E71">
            <v>0.48</v>
          </cell>
        </row>
        <row r="72">
          <cell r="F72">
            <v>3.46</v>
          </cell>
        </row>
        <row r="74">
          <cell r="B74">
            <v>1</v>
          </cell>
          <cell r="C74">
            <v>1</v>
          </cell>
          <cell r="D74">
            <v>4</v>
          </cell>
          <cell r="E74">
            <v>8.1999999999999993</v>
          </cell>
        </row>
        <row r="75">
          <cell r="E75">
            <v>0.2</v>
          </cell>
        </row>
        <row r="76">
          <cell r="E76">
            <v>0.3</v>
          </cell>
        </row>
        <row r="77">
          <cell r="F77">
            <v>1.97</v>
          </cell>
        </row>
        <row r="78">
          <cell r="B78">
            <v>1</v>
          </cell>
          <cell r="C78">
            <v>1</v>
          </cell>
          <cell r="D78">
            <v>4</v>
          </cell>
          <cell r="E78">
            <v>9.5300000000000011</v>
          </cell>
        </row>
        <row r="79">
          <cell r="E79">
            <v>0.2</v>
          </cell>
        </row>
        <row r="80">
          <cell r="E80">
            <v>0.3</v>
          </cell>
        </row>
        <row r="81">
          <cell r="F81">
            <v>2.29</v>
          </cell>
        </row>
        <row r="82">
          <cell r="B82">
            <v>1</v>
          </cell>
          <cell r="C82">
            <v>1</v>
          </cell>
          <cell r="D82">
            <v>2</v>
          </cell>
          <cell r="E82">
            <v>5</v>
          </cell>
        </row>
        <row r="83">
          <cell r="E83">
            <v>0.2</v>
          </cell>
        </row>
        <row r="84">
          <cell r="E84">
            <v>0.3</v>
          </cell>
        </row>
        <row r="85">
          <cell r="F85">
            <v>0.6</v>
          </cell>
        </row>
        <row r="86">
          <cell r="B86">
            <v>1</v>
          </cell>
          <cell r="C86">
            <v>1</v>
          </cell>
          <cell r="D86">
            <v>1</v>
          </cell>
          <cell r="E86">
            <v>9.6999999999999993</v>
          </cell>
        </row>
        <row r="87">
          <cell r="E87">
            <v>0.2</v>
          </cell>
        </row>
        <row r="88">
          <cell r="E88">
            <v>0.3</v>
          </cell>
        </row>
        <row r="89">
          <cell r="F89">
            <v>0.57999999999999996</v>
          </cell>
        </row>
        <row r="90">
          <cell r="B90">
            <v>1</v>
          </cell>
          <cell r="C90">
            <v>1</v>
          </cell>
          <cell r="D90">
            <v>1</v>
          </cell>
          <cell r="E90">
            <v>20.92</v>
          </cell>
        </row>
        <row r="91">
          <cell r="E91">
            <v>0.2</v>
          </cell>
        </row>
        <row r="92">
          <cell r="E92">
            <v>0.3</v>
          </cell>
        </row>
        <row r="93">
          <cell r="F93">
            <v>1.26</v>
          </cell>
        </row>
        <row r="94">
          <cell r="B94">
            <v>1</v>
          </cell>
          <cell r="C94">
            <v>1</v>
          </cell>
          <cell r="D94">
            <v>1</v>
          </cell>
          <cell r="E94">
            <v>3.84</v>
          </cell>
        </row>
        <row r="95">
          <cell r="E95">
            <v>0.2</v>
          </cell>
        </row>
        <row r="96">
          <cell r="E96">
            <v>0.3</v>
          </cell>
        </row>
        <row r="98">
          <cell r="B98">
            <v>1</v>
          </cell>
          <cell r="C98">
            <v>1</v>
          </cell>
          <cell r="D98">
            <v>1</v>
          </cell>
          <cell r="E98">
            <v>9.6</v>
          </cell>
        </row>
        <row r="99">
          <cell r="E99">
            <v>0.2</v>
          </cell>
        </row>
        <row r="100">
          <cell r="E100">
            <v>0.3</v>
          </cell>
        </row>
        <row r="101">
          <cell r="F101">
            <v>0.57999999999999996</v>
          </cell>
        </row>
        <row r="102">
          <cell r="B102">
            <v>1</v>
          </cell>
          <cell r="C102">
            <v>1</v>
          </cell>
          <cell r="D102">
            <v>1</v>
          </cell>
          <cell r="E102">
            <v>17.38</v>
          </cell>
        </row>
        <row r="103">
          <cell r="E103">
            <v>0.2</v>
          </cell>
        </row>
        <row r="104">
          <cell r="E104">
            <v>0.3</v>
          </cell>
        </row>
        <row r="105">
          <cell r="F105">
            <v>1.04</v>
          </cell>
        </row>
        <row r="106">
          <cell r="B106">
            <v>1</v>
          </cell>
          <cell r="C106">
            <v>1</v>
          </cell>
          <cell r="D106">
            <v>1</v>
          </cell>
          <cell r="E106">
            <v>30.520000000000003</v>
          </cell>
        </row>
        <row r="107">
          <cell r="E107">
            <v>0.2</v>
          </cell>
        </row>
        <row r="108">
          <cell r="E108">
            <v>0.3</v>
          </cell>
        </row>
        <row r="109">
          <cell r="F109">
            <v>1.83</v>
          </cell>
        </row>
        <row r="111">
          <cell r="B111">
            <v>1</v>
          </cell>
          <cell r="C111">
            <v>1</v>
          </cell>
          <cell r="D111">
            <v>24</v>
          </cell>
          <cell r="E111">
            <v>0.25</v>
          </cell>
        </row>
        <row r="112">
          <cell r="E112">
            <v>0.4</v>
          </cell>
        </row>
        <row r="113">
          <cell r="E113">
            <v>0.3</v>
          </cell>
        </row>
        <row r="114">
          <cell r="F114">
            <v>0.72</v>
          </cell>
        </row>
        <row r="115">
          <cell r="A115" t="str">
            <v>C1.1b</v>
          </cell>
          <cell r="F115">
            <v>74.099999999999994</v>
          </cell>
        </row>
        <row r="117">
          <cell r="B117">
            <v>1</v>
          </cell>
          <cell r="C117">
            <v>1</v>
          </cell>
          <cell r="D117">
            <v>1</v>
          </cell>
          <cell r="E117">
            <v>2.8795000000000002</v>
          </cell>
        </row>
        <row r="118">
          <cell r="E118">
            <v>1.35</v>
          </cell>
        </row>
        <row r="119">
          <cell r="E119">
            <v>0.15</v>
          </cell>
        </row>
        <row r="120">
          <cell r="F120">
            <v>0.57999999999999996</v>
          </cell>
        </row>
        <row r="121">
          <cell r="B121">
            <v>1</v>
          </cell>
          <cell r="C121">
            <v>1</v>
          </cell>
          <cell r="D121">
            <v>4</v>
          </cell>
          <cell r="E121">
            <v>3.1139999999999999</v>
          </cell>
        </row>
        <row r="122">
          <cell r="E122">
            <v>1.35</v>
          </cell>
        </row>
        <row r="123">
          <cell r="E123">
            <v>0.15</v>
          </cell>
        </row>
        <row r="124">
          <cell r="F124">
            <v>2.52</v>
          </cell>
        </row>
        <row r="125">
          <cell r="B125">
            <v>1</v>
          </cell>
          <cell r="C125">
            <v>1</v>
          </cell>
          <cell r="D125">
            <v>3</v>
          </cell>
          <cell r="E125">
            <v>3.044</v>
          </cell>
        </row>
        <row r="126">
          <cell r="E126">
            <v>1.35</v>
          </cell>
        </row>
        <row r="127">
          <cell r="E127">
            <v>0.15</v>
          </cell>
        </row>
        <row r="128">
          <cell r="F128">
            <v>1.85</v>
          </cell>
        </row>
        <row r="129">
          <cell r="B129">
            <v>1</v>
          </cell>
          <cell r="C129">
            <v>9</v>
          </cell>
          <cell r="D129">
            <v>8</v>
          </cell>
          <cell r="E129">
            <v>0.3</v>
          </cell>
        </row>
        <row r="130">
          <cell r="E130">
            <v>1.35</v>
          </cell>
        </row>
        <row r="131">
          <cell r="E131">
            <v>0.16</v>
          </cell>
        </row>
        <row r="132">
          <cell r="E132">
            <v>0.5</v>
          </cell>
        </row>
        <row r="133">
          <cell r="F133">
            <v>2.33</v>
          </cell>
        </row>
        <row r="134">
          <cell r="B134">
            <v>1</v>
          </cell>
          <cell r="C134">
            <v>1</v>
          </cell>
          <cell r="D134">
            <v>4</v>
          </cell>
          <cell r="E134">
            <v>3.84</v>
          </cell>
        </row>
        <row r="135">
          <cell r="E135">
            <v>0.81499999999999995</v>
          </cell>
        </row>
        <row r="136">
          <cell r="E136">
            <v>0.15</v>
          </cell>
        </row>
        <row r="137">
          <cell r="F137">
            <v>1.88</v>
          </cell>
        </row>
        <row r="138">
          <cell r="B138">
            <v>1</v>
          </cell>
          <cell r="C138">
            <v>1</v>
          </cell>
          <cell r="D138">
            <v>4</v>
          </cell>
          <cell r="E138">
            <v>3.84</v>
          </cell>
        </row>
        <row r="139">
          <cell r="E139">
            <v>0.32350000000000001</v>
          </cell>
        </row>
        <row r="140">
          <cell r="E140">
            <v>0.15</v>
          </cell>
        </row>
        <row r="141">
          <cell r="F141">
            <v>0.75</v>
          </cell>
        </row>
        <row r="142">
          <cell r="B142">
            <v>1</v>
          </cell>
          <cell r="C142">
            <v>1</v>
          </cell>
          <cell r="D142">
            <v>3</v>
          </cell>
          <cell r="E142">
            <v>2.4900000000000002</v>
          </cell>
          <cell r="F142" t="str">
            <v/>
          </cell>
        </row>
        <row r="143">
          <cell r="E143">
            <v>0.39349999999999996</v>
          </cell>
        </row>
        <row r="144">
          <cell r="E144">
            <v>0.15</v>
          </cell>
        </row>
        <row r="145">
          <cell r="F145">
            <v>0.44</v>
          </cell>
        </row>
        <row r="146">
          <cell r="A146" t="str">
            <v>C1.1c</v>
          </cell>
          <cell r="F146">
            <v>10.35</v>
          </cell>
        </row>
        <row r="149">
          <cell r="B149">
            <v>1</v>
          </cell>
          <cell r="C149">
            <v>4</v>
          </cell>
          <cell r="D149">
            <v>26</v>
          </cell>
          <cell r="E149">
            <v>0.51</v>
          </cell>
        </row>
        <row r="150">
          <cell r="E150">
            <v>0.2</v>
          </cell>
        </row>
        <row r="151">
          <cell r="E151">
            <v>0.22</v>
          </cell>
        </row>
        <row r="152">
          <cell r="F152">
            <v>2.33</v>
          </cell>
        </row>
        <row r="153">
          <cell r="B153">
            <v>1</v>
          </cell>
          <cell r="C153">
            <v>4</v>
          </cell>
          <cell r="D153">
            <v>14</v>
          </cell>
          <cell r="E153">
            <v>0.25</v>
          </cell>
        </row>
        <row r="154">
          <cell r="E154">
            <v>0.2</v>
          </cell>
        </row>
        <row r="155">
          <cell r="E155">
            <v>0.22</v>
          </cell>
        </row>
        <row r="156">
          <cell r="F156">
            <v>0.62</v>
          </cell>
        </row>
        <row r="157">
          <cell r="A157" t="str">
            <v>C1.1d</v>
          </cell>
          <cell r="F157">
            <v>2.95</v>
          </cell>
        </row>
        <row r="160">
          <cell r="B160">
            <v>4</v>
          </cell>
          <cell r="C160">
            <v>1</v>
          </cell>
          <cell r="D160">
            <v>1</v>
          </cell>
          <cell r="E160">
            <v>2.2200000000000002</v>
          </cell>
        </row>
        <row r="161">
          <cell r="E161">
            <v>1.7549999999999999</v>
          </cell>
        </row>
        <row r="162">
          <cell r="E162">
            <v>0.06</v>
          </cell>
        </row>
        <row r="163">
          <cell r="F163">
            <v>0.94</v>
          </cell>
        </row>
        <row r="164">
          <cell r="B164">
            <v>4</v>
          </cell>
          <cell r="C164">
            <v>1</v>
          </cell>
          <cell r="D164">
            <v>1</v>
          </cell>
          <cell r="E164">
            <v>1.8149999999999999</v>
          </cell>
        </row>
        <row r="165">
          <cell r="E165">
            <v>1.37</v>
          </cell>
        </row>
        <row r="166">
          <cell r="E166">
            <v>0.06</v>
          </cell>
        </row>
        <row r="167">
          <cell r="F167">
            <v>0.6</v>
          </cell>
        </row>
        <row r="168">
          <cell r="B168">
            <v>4</v>
          </cell>
          <cell r="C168">
            <v>1</v>
          </cell>
          <cell r="D168">
            <v>2</v>
          </cell>
          <cell r="E168">
            <v>2.125</v>
          </cell>
        </row>
        <row r="169">
          <cell r="E169">
            <v>1.61</v>
          </cell>
        </row>
        <row r="170">
          <cell r="E170">
            <v>0.06</v>
          </cell>
        </row>
        <row r="171">
          <cell r="F171">
            <v>1.64</v>
          </cell>
        </row>
        <row r="172">
          <cell r="B172">
            <v>4</v>
          </cell>
          <cell r="C172">
            <v>1</v>
          </cell>
          <cell r="D172">
            <v>1</v>
          </cell>
          <cell r="E172">
            <v>1.61</v>
          </cell>
        </row>
        <row r="173">
          <cell r="E173">
            <v>2.2000000000000002</v>
          </cell>
        </row>
        <row r="174">
          <cell r="E174">
            <v>0.06</v>
          </cell>
        </row>
        <row r="175">
          <cell r="F175">
            <v>0.85</v>
          </cell>
        </row>
        <row r="176">
          <cell r="B176">
            <v>4</v>
          </cell>
          <cell r="C176">
            <v>1</v>
          </cell>
          <cell r="D176">
            <v>1</v>
          </cell>
          <cell r="E176">
            <v>1.41</v>
          </cell>
        </row>
        <row r="177">
          <cell r="E177">
            <v>1.8</v>
          </cell>
        </row>
        <row r="178">
          <cell r="E178">
            <v>0.06</v>
          </cell>
        </row>
        <row r="179">
          <cell r="F179">
            <v>0.61</v>
          </cell>
        </row>
        <row r="180">
          <cell r="A180" t="str">
            <v>C1.1e</v>
          </cell>
          <cell r="F180">
            <v>4.6399999999999997</v>
          </cell>
        </row>
        <row r="183">
          <cell r="B183">
            <v>1</v>
          </cell>
          <cell r="C183">
            <v>1</v>
          </cell>
          <cell r="D183">
            <v>2</v>
          </cell>
          <cell r="E183">
            <v>4.8499999999999996</v>
          </cell>
        </row>
        <row r="184">
          <cell r="E184">
            <v>9</v>
          </cell>
        </row>
        <row r="185">
          <cell r="F185">
            <v>87.3</v>
          </cell>
        </row>
        <row r="186">
          <cell r="B186">
            <v>1</v>
          </cell>
          <cell r="C186">
            <v>1</v>
          </cell>
          <cell r="D186">
            <v>2</v>
          </cell>
          <cell r="E186">
            <v>4.8499999999999996</v>
          </cell>
        </row>
        <row r="187">
          <cell r="E187">
            <v>10.130000000000001</v>
          </cell>
        </row>
        <row r="188">
          <cell r="F188">
            <v>98.26</v>
          </cell>
        </row>
        <row r="189">
          <cell r="B189">
            <v>1</v>
          </cell>
          <cell r="C189">
            <v>1</v>
          </cell>
          <cell r="D189">
            <v>2</v>
          </cell>
          <cell r="E189">
            <v>3.84</v>
          </cell>
        </row>
        <row r="190">
          <cell r="E190">
            <v>9</v>
          </cell>
        </row>
        <row r="191">
          <cell r="F191">
            <v>69.12</v>
          </cell>
        </row>
        <row r="192">
          <cell r="B192">
            <v>1</v>
          </cell>
          <cell r="C192">
            <v>1</v>
          </cell>
          <cell r="D192">
            <v>1</v>
          </cell>
          <cell r="E192">
            <v>3.84</v>
          </cell>
        </row>
        <row r="193">
          <cell r="E193">
            <v>4.51</v>
          </cell>
        </row>
        <row r="194">
          <cell r="F194">
            <v>17.32</v>
          </cell>
        </row>
        <row r="195">
          <cell r="F195">
            <v>272</v>
          </cell>
        </row>
        <row r="197">
          <cell r="B197">
            <v>1</v>
          </cell>
          <cell r="C197">
            <v>1</v>
          </cell>
          <cell r="D197">
            <v>1</v>
          </cell>
          <cell r="E197">
            <v>272</v>
          </cell>
          <cell r="F197">
            <v>272</v>
          </cell>
        </row>
        <row r="198">
          <cell r="A198" t="str">
            <v>C1.2a</v>
          </cell>
          <cell r="F198">
            <v>272</v>
          </cell>
        </row>
        <row r="200">
          <cell r="B200">
            <v>1</v>
          </cell>
          <cell r="C200">
            <v>1</v>
          </cell>
          <cell r="D200">
            <v>1</v>
          </cell>
          <cell r="E200">
            <v>272</v>
          </cell>
          <cell r="F200">
            <v>272</v>
          </cell>
        </row>
        <row r="201">
          <cell r="A201" t="str">
            <v>C1.2b</v>
          </cell>
          <cell r="F201">
            <v>272</v>
          </cell>
        </row>
        <row r="203">
          <cell r="B203">
            <v>1</v>
          </cell>
          <cell r="C203">
            <v>1</v>
          </cell>
          <cell r="D203">
            <v>1</v>
          </cell>
          <cell r="E203">
            <v>272</v>
          </cell>
          <cell r="F203">
            <v>272</v>
          </cell>
        </row>
        <row r="204">
          <cell r="A204" t="str">
            <v>C1.2c</v>
          </cell>
          <cell r="F204">
            <v>272</v>
          </cell>
        </row>
        <row r="206">
          <cell r="B206">
            <v>1</v>
          </cell>
          <cell r="C206">
            <v>1</v>
          </cell>
          <cell r="D206">
            <v>1</v>
          </cell>
          <cell r="E206">
            <v>272</v>
          </cell>
          <cell r="F206">
            <v>272</v>
          </cell>
        </row>
        <row r="207">
          <cell r="A207" t="str">
            <v>C1.2d</v>
          </cell>
          <cell r="F207">
            <v>272</v>
          </cell>
        </row>
        <row r="211">
          <cell r="B211">
            <v>1</v>
          </cell>
          <cell r="C211">
            <v>1</v>
          </cell>
          <cell r="D211">
            <v>4</v>
          </cell>
          <cell r="E211">
            <v>58</v>
          </cell>
        </row>
        <row r="212">
          <cell r="A212" t="str">
            <v>C1.2e</v>
          </cell>
          <cell r="F212">
            <v>232</v>
          </cell>
        </row>
        <row r="215">
          <cell r="B215">
            <v>1</v>
          </cell>
          <cell r="C215">
            <v>1</v>
          </cell>
          <cell r="D215">
            <v>4</v>
          </cell>
          <cell r="E215">
            <v>34</v>
          </cell>
        </row>
        <row r="216">
          <cell r="A216" t="str">
            <v>C1.2f</v>
          </cell>
          <cell r="F216">
            <v>136</v>
          </cell>
        </row>
        <row r="221">
          <cell r="B221">
            <v>1</v>
          </cell>
          <cell r="C221">
            <v>1</v>
          </cell>
          <cell r="D221">
            <v>18</v>
          </cell>
          <cell r="E221">
            <v>1.3</v>
          </cell>
        </row>
        <row r="222">
          <cell r="E222">
            <v>2.4</v>
          </cell>
        </row>
        <row r="223">
          <cell r="F223">
            <v>56.16</v>
          </cell>
        </row>
        <row r="224">
          <cell r="B224">
            <v>1</v>
          </cell>
          <cell r="C224">
            <v>1</v>
          </cell>
          <cell r="D224">
            <v>6</v>
          </cell>
          <cell r="E224">
            <v>1.4</v>
          </cell>
        </row>
        <row r="225">
          <cell r="E225">
            <v>2.4</v>
          </cell>
        </row>
        <row r="226">
          <cell r="F226">
            <v>20.16</v>
          </cell>
        </row>
        <row r="228">
          <cell r="B228">
            <v>1</v>
          </cell>
          <cell r="C228">
            <v>3</v>
          </cell>
          <cell r="D228">
            <v>24</v>
          </cell>
          <cell r="E228">
            <v>1.3</v>
          </cell>
        </row>
        <row r="229">
          <cell r="E229">
            <v>2.4</v>
          </cell>
        </row>
        <row r="230">
          <cell r="F230">
            <v>224.64</v>
          </cell>
        </row>
        <row r="232">
          <cell r="B232">
            <v>1</v>
          </cell>
          <cell r="C232">
            <v>1</v>
          </cell>
          <cell r="D232">
            <v>24</v>
          </cell>
          <cell r="E232">
            <v>1.3</v>
          </cell>
        </row>
        <row r="233">
          <cell r="E233">
            <v>2.58</v>
          </cell>
        </row>
        <row r="234">
          <cell r="F234">
            <v>80.5</v>
          </cell>
        </row>
        <row r="235">
          <cell r="A235" t="str">
            <v>C1.3a</v>
          </cell>
          <cell r="F235">
            <v>381.46</v>
          </cell>
        </row>
        <row r="240">
          <cell r="B240">
            <v>1</v>
          </cell>
          <cell r="C240">
            <v>4</v>
          </cell>
          <cell r="D240">
            <v>2</v>
          </cell>
          <cell r="E240">
            <v>9.4</v>
          </cell>
        </row>
        <row r="241">
          <cell r="E241">
            <v>0.48</v>
          </cell>
        </row>
        <row r="242">
          <cell r="F242">
            <v>36.1</v>
          </cell>
        </row>
        <row r="243">
          <cell r="B243">
            <v>1</v>
          </cell>
          <cell r="C243">
            <v>4</v>
          </cell>
          <cell r="D243">
            <v>2</v>
          </cell>
          <cell r="E243">
            <v>32.520000000000003</v>
          </cell>
        </row>
        <row r="244">
          <cell r="E244">
            <v>0.48</v>
          </cell>
        </row>
        <row r="245">
          <cell r="F245">
            <v>124.88</v>
          </cell>
        </row>
        <row r="246">
          <cell r="B246">
            <v>1</v>
          </cell>
          <cell r="C246">
            <v>4</v>
          </cell>
          <cell r="D246">
            <v>4</v>
          </cell>
          <cell r="E246">
            <v>1.33</v>
          </cell>
        </row>
        <row r="247">
          <cell r="E247">
            <v>0.48</v>
          </cell>
        </row>
        <row r="248">
          <cell r="F248">
            <v>10.210000000000001</v>
          </cell>
        </row>
        <row r="249">
          <cell r="B249">
            <v>1</v>
          </cell>
          <cell r="C249">
            <v>4</v>
          </cell>
          <cell r="D249">
            <v>1</v>
          </cell>
          <cell r="E249">
            <v>3.84</v>
          </cell>
        </row>
        <row r="250">
          <cell r="E250">
            <v>0.48</v>
          </cell>
        </row>
        <row r="251">
          <cell r="F251">
            <v>7.37</v>
          </cell>
        </row>
        <row r="252">
          <cell r="B252">
            <v>1</v>
          </cell>
          <cell r="C252">
            <v>4</v>
          </cell>
          <cell r="D252">
            <v>2</v>
          </cell>
          <cell r="E252">
            <v>4.0999999999999996</v>
          </cell>
        </row>
        <row r="253">
          <cell r="E253">
            <v>0.48</v>
          </cell>
        </row>
        <row r="254">
          <cell r="F254">
            <v>15.74</v>
          </cell>
        </row>
        <row r="256">
          <cell r="B256">
            <v>1</v>
          </cell>
          <cell r="C256">
            <v>4</v>
          </cell>
          <cell r="D256">
            <v>8</v>
          </cell>
          <cell r="E256">
            <v>9</v>
          </cell>
        </row>
        <row r="257">
          <cell r="E257">
            <v>0.2</v>
          </cell>
        </row>
        <row r="258">
          <cell r="F258">
            <v>57.6</v>
          </cell>
        </row>
        <row r="259">
          <cell r="B259">
            <v>1</v>
          </cell>
          <cell r="C259">
            <v>4</v>
          </cell>
          <cell r="D259">
            <v>4</v>
          </cell>
          <cell r="E259">
            <v>10.130000000000001</v>
          </cell>
        </row>
        <row r="260">
          <cell r="E260">
            <v>0.2</v>
          </cell>
        </row>
        <row r="261">
          <cell r="F261">
            <v>32.42</v>
          </cell>
        </row>
        <row r="262">
          <cell r="B262">
            <v>1</v>
          </cell>
          <cell r="C262">
            <v>4</v>
          </cell>
          <cell r="D262">
            <v>2</v>
          </cell>
          <cell r="E262">
            <v>4.5</v>
          </cell>
        </row>
        <row r="263">
          <cell r="E263">
            <v>0.2</v>
          </cell>
        </row>
        <row r="264">
          <cell r="F264">
            <v>7.2</v>
          </cell>
        </row>
        <row r="265">
          <cell r="B265">
            <v>1</v>
          </cell>
          <cell r="C265">
            <v>4</v>
          </cell>
          <cell r="D265">
            <v>1</v>
          </cell>
          <cell r="E265">
            <v>9.6999999999999993</v>
          </cell>
        </row>
        <row r="266">
          <cell r="E266">
            <v>0.2</v>
          </cell>
        </row>
        <row r="267">
          <cell r="F267">
            <v>7.76</v>
          </cell>
        </row>
        <row r="268">
          <cell r="B268">
            <v>1</v>
          </cell>
          <cell r="C268">
            <v>4</v>
          </cell>
          <cell r="D268">
            <v>1</v>
          </cell>
          <cell r="E268">
            <v>40.620000000000005</v>
          </cell>
        </row>
        <row r="269">
          <cell r="E269">
            <v>0.2</v>
          </cell>
        </row>
        <row r="270">
          <cell r="F270">
            <v>32.5</v>
          </cell>
        </row>
        <row r="271">
          <cell r="B271">
            <v>1</v>
          </cell>
          <cell r="C271">
            <v>4</v>
          </cell>
          <cell r="D271">
            <v>2</v>
          </cell>
          <cell r="E271">
            <v>3.84</v>
          </cell>
        </row>
        <row r="272">
          <cell r="E272">
            <v>0.2</v>
          </cell>
        </row>
        <row r="273">
          <cell r="F273">
            <v>6.14</v>
          </cell>
        </row>
        <row r="274">
          <cell r="B274">
            <v>1</v>
          </cell>
          <cell r="C274">
            <v>3</v>
          </cell>
          <cell r="D274">
            <v>1</v>
          </cell>
          <cell r="E274">
            <v>1.35</v>
          </cell>
        </row>
        <row r="275">
          <cell r="E275">
            <v>0.33</v>
          </cell>
        </row>
        <row r="276">
          <cell r="F276">
            <v>1.34</v>
          </cell>
        </row>
        <row r="277">
          <cell r="B277">
            <v>1</v>
          </cell>
          <cell r="C277">
            <v>4</v>
          </cell>
          <cell r="D277">
            <v>1</v>
          </cell>
          <cell r="E277">
            <v>1.35</v>
          </cell>
        </row>
        <row r="278">
          <cell r="E278">
            <v>0.35</v>
          </cell>
        </row>
        <row r="279">
          <cell r="F279">
            <v>1.89</v>
          </cell>
        </row>
        <row r="280">
          <cell r="B280">
            <v>1</v>
          </cell>
          <cell r="C280">
            <v>4</v>
          </cell>
          <cell r="D280">
            <v>1</v>
          </cell>
          <cell r="E280">
            <v>1.1399999999999999</v>
          </cell>
        </row>
        <row r="281">
          <cell r="E281">
            <v>0.33</v>
          </cell>
        </row>
        <row r="282">
          <cell r="F282">
            <v>1.5</v>
          </cell>
        </row>
        <row r="283">
          <cell r="B283">
            <v>1</v>
          </cell>
          <cell r="C283">
            <v>4</v>
          </cell>
          <cell r="D283">
            <v>1</v>
          </cell>
          <cell r="E283">
            <v>30.92</v>
          </cell>
        </row>
        <row r="284">
          <cell r="E284">
            <v>0.2</v>
          </cell>
        </row>
        <row r="285">
          <cell r="F285">
            <v>24.74</v>
          </cell>
        </row>
        <row r="286">
          <cell r="B286">
            <v>1</v>
          </cell>
          <cell r="C286">
            <v>4</v>
          </cell>
          <cell r="D286">
            <v>2</v>
          </cell>
          <cell r="E286">
            <v>1.35</v>
          </cell>
        </row>
        <row r="287">
          <cell r="E287">
            <v>0.25</v>
          </cell>
        </row>
        <row r="288">
          <cell r="F288">
            <v>2.7</v>
          </cell>
        </row>
        <row r="289">
          <cell r="B289">
            <v>1</v>
          </cell>
          <cell r="C289">
            <v>3</v>
          </cell>
          <cell r="D289">
            <v>1</v>
          </cell>
          <cell r="E289">
            <v>1.35</v>
          </cell>
        </row>
        <row r="290">
          <cell r="E290">
            <v>0.23300000000000001</v>
          </cell>
        </row>
        <row r="291">
          <cell r="F291">
            <v>0.94</v>
          </cell>
        </row>
        <row r="292">
          <cell r="B292">
            <v>1</v>
          </cell>
          <cell r="C292">
            <v>4</v>
          </cell>
          <cell r="D292">
            <v>2</v>
          </cell>
          <cell r="E292">
            <v>1.1399999999999999</v>
          </cell>
        </row>
        <row r="293">
          <cell r="E293">
            <v>0.25</v>
          </cell>
        </row>
        <row r="294">
          <cell r="F294">
            <v>2.2799999999999998</v>
          </cell>
        </row>
        <row r="296">
          <cell r="B296">
            <v>1</v>
          </cell>
          <cell r="C296">
            <v>4</v>
          </cell>
          <cell r="D296">
            <v>4</v>
          </cell>
          <cell r="E296">
            <v>8.1999999999999993</v>
          </cell>
        </row>
        <row r="297">
          <cell r="E297">
            <v>0.2</v>
          </cell>
        </row>
        <row r="298">
          <cell r="F298">
            <v>26.24</v>
          </cell>
        </row>
        <row r="299">
          <cell r="B299">
            <v>1</v>
          </cell>
          <cell r="C299">
            <v>4</v>
          </cell>
          <cell r="D299">
            <v>4</v>
          </cell>
          <cell r="E299">
            <v>9.5300000000000011</v>
          </cell>
        </row>
        <row r="300">
          <cell r="E300">
            <v>0.2</v>
          </cell>
        </row>
        <row r="301">
          <cell r="F301">
            <v>30.5</v>
          </cell>
        </row>
        <row r="302">
          <cell r="B302">
            <v>1</v>
          </cell>
          <cell r="C302">
            <v>4</v>
          </cell>
          <cell r="D302">
            <v>1</v>
          </cell>
          <cell r="E302">
            <v>9.6999999999999993</v>
          </cell>
        </row>
        <row r="303">
          <cell r="E303">
            <v>0.2</v>
          </cell>
        </row>
        <row r="304">
          <cell r="F304">
            <v>7.76</v>
          </cell>
        </row>
        <row r="305">
          <cell r="B305">
            <v>1</v>
          </cell>
          <cell r="C305">
            <v>4</v>
          </cell>
          <cell r="D305">
            <v>2</v>
          </cell>
          <cell r="E305">
            <v>30.520000000000003</v>
          </cell>
        </row>
        <row r="306">
          <cell r="E306">
            <v>0.2</v>
          </cell>
        </row>
        <row r="307">
          <cell r="F307">
            <v>48.83</v>
          </cell>
        </row>
        <row r="308">
          <cell r="B308">
            <v>1</v>
          </cell>
          <cell r="C308">
            <v>4</v>
          </cell>
          <cell r="D308">
            <v>2</v>
          </cell>
          <cell r="E308">
            <v>3.84</v>
          </cell>
        </row>
        <row r="309">
          <cell r="E309">
            <v>0.2</v>
          </cell>
        </row>
        <row r="310">
          <cell r="F310">
            <v>6.14</v>
          </cell>
        </row>
        <row r="311">
          <cell r="B311">
            <v>1</v>
          </cell>
          <cell r="C311">
            <v>4</v>
          </cell>
          <cell r="D311">
            <v>1</v>
          </cell>
          <cell r="E311">
            <v>3.84</v>
          </cell>
        </row>
        <row r="312">
          <cell r="E312">
            <v>0.2</v>
          </cell>
        </row>
        <row r="313">
          <cell r="F313">
            <v>3.07</v>
          </cell>
        </row>
        <row r="316">
          <cell r="B316">
            <v>1</v>
          </cell>
          <cell r="C316">
            <v>1</v>
          </cell>
          <cell r="D316">
            <v>1</v>
          </cell>
          <cell r="E316">
            <v>89.16</v>
          </cell>
        </row>
        <row r="317">
          <cell r="E317">
            <v>0.3</v>
          </cell>
        </row>
        <row r="318">
          <cell r="F318">
            <v>26.75</v>
          </cell>
        </row>
        <row r="320">
          <cell r="B320">
            <v>1</v>
          </cell>
          <cell r="C320">
            <v>1</v>
          </cell>
          <cell r="D320">
            <v>2</v>
          </cell>
          <cell r="E320">
            <v>27.7</v>
          </cell>
        </row>
        <row r="321">
          <cell r="E321">
            <v>0.3</v>
          </cell>
        </row>
        <row r="322">
          <cell r="F322">
            <v>16.62</v>
          </cell>
        </row>
        <row r="323">
          <cell r="B323">
            <v>1</v>
          </cell>
          <cell r="C323">
            <v>1</v>
          </cell>
          <cell r="D323">
            <v>2</v>
          </cell>
          <cell r="E323">
            <v>58.559999999999995</v>
          </cell>
        </row>
        <row r="324">
          <cell r="E324">
            <v>0.3</v>
          </cell>
        </row>
        <row r="325">
          <cell r="F325">
            <v>35.14</v>
          </cell>
        </row>
        <row r="326">
          <cell r="B326">
            <v>1</v>
          </cell>
          <cell r="C326">
            <v>1</v>
          </cell>
          <cell r="D326">
            <v>2</v>
          </cell>
          <cell r="E326">
            <v>32.96</v>
          </cell>
        </row>
        <row r="327">
          <cell r="E327">
            <v>0.3</v>
          </cell>
        </row>
        <row r="328">
          <cell r="F328">
            <v>19.78</v>
          </cell>
        </row>
        <row r="330">
          <cell r="B330">
            <v>1</v>
          </cell>
          <cell r="C330">
            <v>1</v>
          </cell>
          <cell r="D330">
            <v>4</v>
          </cell>
          <cell r="E330">
            <v>8.1999999999999993</v>
          </cell>
        </row>
        <row r="331">
          <cell r="E331">
            <v>0.2</v>
          </cell>
        </row>
        <row r="332">
          <cell r="F332">
            <v>6.56</v>
          </cell>
        </row>
        <row r="333">
          <cell r="B333">
            <v>1</v>
          </cell>
          <cell r="C333">
            <v>1</v>
          </cell>
          <cell r="D333">
            <v>4</v>
          </cell>
          <cell r="E333">
            <v>9.5300000000000011</v>
          </cell>
        </row>
        <row r="334">
          <cell r="E334">
            <v>0.2</v>
          </cell>
        </row>
        <row r="335">
          <cell r="F335">
            <v>7.62</v>
          </cell>
        </row>
        <row r="336">
          <cell r="B336">
            <v>1</v>
          </cell>
          <cell r="C336">
            <v>1</v>
          </cell>
          <cell r="D336">
            <v>2</v>
          </cell>
          <cell r="E336">
            <v>5</v>
          </cell>
        </row>
        <row r="337">
          <cell r="E337">
            <v>0.2</v>
          </cell>
        </row>
        <row r="338">
          <cell r="F338">
            <v>2</v>
          </cell>
        </row>
        <row r="339">
          <cell r="B339">
            <v>1</v>
          </cell>
          <cell r="C339">
            <v>1</v>
          </cell>
          <cell r="D339">
            <v>1</v>
          </cell>
          <cell r="E339">
            <v>9.6999999999999993</v>
          </cell>
        </row>
        <row r="340">
          <cell r="E340">
            <v>0.2</v>
          </cell>
        </row>
        <row r="341">
          <cell r="F341">
            <v>1.94</v>
          </cell>
        </row>
        <row r="342">
          <cell r="B342">
            <v>1</v>
          </cell>
          <cell r="C342">
            <v>1</v>
          </cell>
          <cell r="D342">
            <v>1</v>
          </cell>
          <cell r="E342">
            <v>20.92</v>
          </cell>
        </row>
        <row r="343">
          <cell r="E343">
            <v>0.2</v>
          </cell>
        </row>
        <row r="344">
          <cell r="F344">
            <v>4.18</v>
          </cell>
        </row>
        <row r="345">
          <cell r="B345">
            <v>1</v>
          </cell>
          <cell r="C345">
            <v>1</v>
          </cell>
          <cell r="D345">
            <v>1</v>
          </cell>
          <cell r="E345">
            <v>3.84</v>
          </cell>
        </row>
        <row r="346">
          <cell r="E346">
            <v>0.2</v>
          </cell>
        </row>
        <row r="348">
          <cell r="B348">
            <v>1</v>
          </cell>
          <cell r="C348">
            <v>1</v>
          </cell>
          <cell r="D348">
            <v>1</v>
          </cell>
          <cell r="E348">
            <v>9.6</v>
          </cell>
        </row>
        <row r="349">
          <cell r="E349">
            <v>0.2</v>
          </cell>
        </row>
        <row r="350">
          <cell r="F350">
            <v>1.92</v>
          </cell>
        </row>
        <row r="351">
          <cell r="B351">
            <v>1</v>
          </cell>
          <cell r="C351">
            <v>1</v>
          </cell>
          <cell r="D351">
            <v>1</v>
          </cell>
          <cell r="E351">
            <v>17.38</v>
          </cell>
        </row>
        <row r="352">
          <cell r="E352">
            <v>0.2</v>
          </cell>
        </row>
        <row r="353">
          <cell r="F353">
            <v>3.48</v>
          </cell>
        </row>
        <row r="354">
          <cell r="B354">
            <v>1</v>
          </cell>
          <cell r="C354">
            <v>1</v>
          </cell>
          <cell r="D354">
            <v>1</v>
          </cell>
          <cell r="E354">
            <v>30.520000000000003</v>
          </cell>
        </row>
        <row r="355">
          <cell r="E355">
            <v>0.2</v>
          </cell>
        </row>
        <row r="356">
          <cell r="F356">
            <v>6.1</v>
          </cell>
        </row>
        <row r="357">
          <cell r="A357" t="str">
            <v>C1.3b</v>
          </cell>
          <cell r="F357">
            <v>627.93999999999983</v>
          </cell>
        </row>
        <row r="360">
          <cell r="B360">
            <v>1</v>
          </cell>
          <cell r="C360">
            <v>1</v>
          </cell>
          <cell r="D360">
            <v>1</v>
          </cell>
          <cell r="E360">
            <v>1.35</v>
          </cell>
        </row>
        <row r="361">
          <cell r="E361">
            <v>2.7</v>
          </cell>
        </row>
        <row r="362">
          <cell r="F362">
            <v>3.65</v>
          </cell>
        </row>
        <row r="363">
          <cell r="B363">
            <v>1</v>
          </cell>
          <cell r="C363">
            <v>1</v>
          </cell>
          <cell r="D363">
            <v>4</v>
          </cell>
          <cell r="E363">
            <v>1.35</v>
          </cell>
        </row>
        <row r="364">
          <cell r="E364">
            <v>3.1</v>
          </cell>
        </row>
        <row r="365">
          <cell r="F365">
            <v>16.739999999999998</v>
          </cell>
        </row>
        <row r="366">
          <cell r="B366">
            <v>1</v>
          </cell>
          <cell r="C366">
            <v>1</v>
          </cell>
          <cell r="D366">
            <v>3</v>
          </cell>
          <cell r="E366">
            <v>1.35</v>
          </cell>
        </row>
        <row r="367">
          <cell r="E367">
            <v>3.0230000000000001</v>
          </cell>
        </row>
        <row r="368">
          <cell r="F368">
            <v>12.24</v>
          </cell>
        </row>
        <row r="369">
          <cell r="B369">
            <v>1</v>
          </cell>
          <cell r="C369">
            <v>1</v>
          </cell>
          <cell r="D369">
            <v>4</v>
          </cell>
          <cell r="E369">
            <v>0.81499999999999995</v>
          </cell>
        </row>
        <row r="370">
          <cell r="E370">
            <v>3.84</v>
          </cell>
        </row>
        <row r="371">
          <cell r="F371">
            <v>12.52</v>
          </cell>
        </row>
        <row r="372">
          <cell r="B372">
            <v>1</v>
          </cell>
          <cell r="C372">
            <v>1</v>
          </cell>
          <cell r="D372">
            <v>4</v>
          </cell>
          <cell r="E372">
            <v>0.34200000000000003</v>
          </cell>
        </row>
        <row r="373">
          <cell r="E373">
            <v>2.4900000000000002</v>
          </cell>
        </row>
        <row r="374">
          <cell r="F374">
            <v>3.41</v>
          </cell>
        </row>
        <row r="375">
          <cell r="B375">
            <v>1</v>
          </cell>
          <cell r="C375">
            <v>1</v>
          </cell>
          <cell r="D375">
            <v>3</v>
          </cell>
          <cell r="E375">
            <v>0.41199999999999998</v>
          </cell>
        </row>
        <row r="376">
          <cell r="E376">
            <v>2.4900000000000002</v>
          </cell>
        </row>
        <row r="377">
          <cell r="F377">
            <v>3.08</v>
          </cell>
        </row>
        <row r="379">
          <cell r="B379">
            <v>1</v>
          </cell>
          <cell r="C379">
            <v>1</v>
          </cell>
          <cell r="D379">
            <v>2</v>
          </cell>
          <cell r="E379">
            <v>2.88</v>
          </cell>
        </row>
        <row r="380">
          <cell r="E380">
            <v>0.15</v>
          </cell>
        </row>
        <row r="381">
          <cell r="F381">
            <v>0.86</v>
          </cell>
        </row>
        <row r="382">
          <cell r="B382">
            <v>1</v>
          </cell>
          <cell r="C382">
            <v>9</v>
          </cell>
          <cell r="D382">
            <v>2</v>
          </cell>
          <cell r="E382">
            <v>0.3</v>
          </cell>
        </row>
        <row r="383">
          <cell r="E383">
            <v>0.16</v>
          </cell>
        </row>
        <row r="384">
          <cell r="E384">
            <v>0.5</v>
          </cell>
        </row>
        <row r="385">
          <cell r="F385">
            <v>0.43</v>
          </cell>
        </row>
        <row r="386">
          <cell r="B386">
            <v>1</v>
          </cell>
          <cell r="C386">
            <v>4</v>
          </cell>
          <cell r="D386">
            <v>2</v>
          </cell>
          <cell r="E386">
            <v>3.1139999999999999</v>
          </cell>
        </row>
        <row r="387">
          <cell r="E387">
            <v>0.15</v>
          </cell>
        </row>
        <row r="388">
          <cell r="F388">
            <v>3.74</v>
          </cell>
        </row>
        <row r="389">
          <cell r="B389">
            <v>4</v>
          </cell>
          <cell r="C389">
            <v>9</v>
          </cell>
          <cell r="D389">
            <v>2</v>
          </cell>
          <cell r="E389">
            <v>0.3</v>
          </cell>
        </row>
        <row r="390">
          <cell r="E390">
            <v>0.16</v>
          </cell>
        </row>
        <row r="391">
          <cell r="E391">
            <v>0.5</v>
          </cell>
        </row>
        <row r="392">
          <cell r="F392">
            <v>1.73</v>
          </cell>
        </row>
        <row r="393">
          <cell r="B393">
            <v>1</v>
          </cell>
          <cell r="C393">
            <v>3</v>
          </cell>
          <cell r="D393">
            <v>2</v>
          </cell>
          <cell r="E393">
            <v>3.044</v>
          </cell>
        </row>
        <row r="394">
          <cell r="E394">
            <v>0.15</v>
          </cell>
        </row>
        <row r="395">
          <cell r="F395">
            <v>2.74</v>
          </cell>
        </row>
        <row r="396">
          <cell r="B396">
            <v>3</v>
          </cell>
          <cell r="C396">
            <v>9</v>
          </cell>
          <cell r="D396">
            <v>2</v>
          </cell>
          <cell r="E396">
            <v>0.3</v>
          </cell>
        </row>
        <row r="397">
          <cell r="E397">
            <v>0.16</v>
          </cell>
        </row>
        <row r="398">
          <cell r="E398">
            <v>0.5</v>
          </cell>
        </row>
        <row r="399">
          <cell r="F399">
            <v>1.3</v>
          </cell>
        </row>
        <row r="400">
          <cell r="B400">
            <v>1</v>
          </cell>
          <cell r="C400">
            <v>2</v>
          </cell>
          <cell r="D400">
            <v>4</v>
          </cell>
          <cell r="E400">
            <v>0.81499999999999995</v>
          </cell>
        </row>
        <row r="401">
          <cell r="E401">
            <v>0.15</v>
          </cell>
        </row>
        <row r="402">
          <cell r="F402">
            <v>0.98</v>
          </cell>
        </row>
        <row r="403">
          <cell r="B403">
            <v>1</v>
          </cell>
          <cell r="C403">
            <v>1</v>
          </cell>
          <cell r="D403">
            <v>4</v>
          </cell>
          <cell r="E403">
            <v>3.84</v>
          </cell>
        </row>
        <row r="404">
          <cell r="E404">
            <v>0.15</v>
          </cell>
        </row>
        <row r="405">
          <cell r="F405">
            <v>2.2999999999999998</v>
          </cell>
        </row>
        <row r="406">
          <cell r="B406">
            <v>1</v>
          </cell>
          <cell r="C406">
            <v>2</v>
          </cell>
          <cell r="D406">
            <v>4</v>
          </cell>
          <cell r="E406">
            <v>0.32</v>
          </cell>
        </row>
        <row r="407">
          <cell r="E407">
            <v>0.15</v>
          </cell>
        </row>
        <row r="408">
          <cell r="F408">
            <v>0.38</v>
          </cell>
        </row>
        <row r="409">
          <cell r="B409">
            <v>1</v>
          </cell>
          <cell r="C409">
            <v>2</v>
          </cell>
          <cell r="D409">
            <v>3</v>
          </cell>
          <cell r="E409">
            <v>0.39400000000000002</v>
          </cell>
        </row>
        <row r="410">
          <cell r="E410">
            <v>0.15</v>
          </cell>
        </row>
        <row r="411">
          <cell r="F411">
            <v>0.35</v>
          </cell>
        </row>
        <row r="412">
          <cell r="B412">
            <v>1</v>
          </cell>
          <cell r="C412">
            <v>2</v>
          </cell>
          <cell r="D412">
            <v>4</v>
          </cell>
          <cell r="E412">
            <v>1.1399999999999999</v>
          </cell>
        </row>
        <row r="413">
          <cell r="E413">
            <v>0.15</v>
          </cell>
        </row>
        <row r="414">
          <cell r="F414">
            <v>1.37</v>
          </cell>
        </row>
        <row r="415">
          <cell r="B415">
            <v>1</v>
          </cell>
          <cell r="C415">
            <v>1</v>
          </cell>
          <cell r="D415">
            <v>72</v>
          </cell>
          <cell r="E415">
            <v>1.35</v>
          </cell>
        </row>
        <row r="416">
          <cell r="E416">
            <v>0.16</v>
          </cell>
        </row>
        <row r="417">
          <cell r="F417">
            <v>15.55</v>
          </cell>
        </row>
        <row r="418">
          <cell r="A418" t="str">
            <v>C1.3c</v>
          </cell>
          <cell r="F418">
            <v>83.369999999999976</v>
          </cell>
        </row>
        <row r="423">
          <cell r="B423">
            <v>1</v>
          </cell>
          <cell r="C423">
            <v>4</v>
          </cell>
          <cell r="D423">
            <v>26</v>
          </cell>
          <cell r="E423">
            <v>0.51</v>
          </cell>
        </row>
        <row r="424">
          <cell r="E424">
            <v>0.2</v>
          </cell>
        </row>
        <row r="425">
          <cell r="F425">
            <v>10.61</v>
          </cell>
        </row>
        <row r="426">
          <cell r="B426">
            <v>1</v>
          </cell>
          <cell r="C426">
            <v>4</v>
          </cell>
          <cell r="D426">
            <v>14</v>
          </cell>
          <cell r="E426">
            <v>0.25</v>
          </cell>
        </row>
        <row r="427">
          <cell r="E427">
            <v>0.2</v>
          </cell>
        </row>
        <row r="428">
          <cell r="F428">
            <v>2.8</v>
          </cell>
        </row>
        <row r="429">
          <cell r="A429" t="str">
            <v>C1.3d</v>
          </cell>
          <cell r="F429">
            <v>13.41</v>
          </cell>
        </row>
        <row r="434">
          <cell r="A434" t="str">
            <v>C1.4a</v>
          </cell>
          <cell r="F434">
            <v>1325.11</v>
          </cell>
        </row>
        <row r="436">
          <cell r="A436" t="str">
            <v>C1.4b</v>
          </cell>
          <cell r="F436">
            <v>3244.83</v>
          </cell>
        </row>
        <row r="438">
          <cell r="A438" t="str">
            <v>C1.4c</v>
          </cell>
          <cell r="F438">
            <v>519.42999999999995</v>
          </cell>
        </row>
        <row r="440">
          <cell r="A440" t="str">
            <v>C1.4d</v>
          </cell>
          <cell r="F440">
            <v>1694.33</v>
          </cell>
        </row>
        <row r="442">
          <cell r="A442" t="str">
            <v>C1.4e</v>
          </cell>
          <cell r="F442">
            <v>6464.09</v>
          </cell>
        </row>
        <row r="444">
          <cell r="A444" t="str">
            <v>C1.4f</v>
          </cell>
          <cell r="F444">
            <v>6320.54</v>
          </cell>
        </row>
        <row r="446">
          <cell r="A446" t="str">
            <v>C1.4g</v>
          </cell>
          <cell r="F446">
            <v>1690.27</v>
          </cell>
        </row>
      </sheetData>
      <sheetData sheetId="2"/>
      <sheetData sheetId="3">
        <row r="46">
          <cell r="M46">
            <v>197069.65000000002</v>
          </cell>
        </row>
      </sheetData>
      <sheetData sheetId="4"/>
      <sheetData sheetId="5"/>
      <sheetData sheetId="6"/>
      <sheetData sheetId="7"/>
      <sheetData sheetId="8">
        <row r="1">
          <cell r="B1" t="str">
            <v>Project: Low Cost Housing Development Project</v>
          </cell>
        </row>
      </sheetData>
      <sheetData sheetId="9"/>
      <sheetData sheetId="10">
        <row r="1">
          <cell r="B1" t="str">
            <v>Project: Low Cost Housing Development Project</v>
          </cell>
        </row>
      </sheetData>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1 Block Work Residence"/>
      <sheetName val="Block Summary"/>
      <sheetName val="Summary"/>
      <sheetName val="Sub Structure BC = 200"/>
      <sheetName val="Ar &amp; St"/>
      <sheetName val="E-1 200kp Res. Sub St."/>
      <sheetName val="E1 Excavation data"/>
      <sheetName val="Eshetu Y. E1trench&amp;masonary "/>
      <sheetName val="RB E-1 200kp Res. Sub St."/>
      <sheetName val="E-1 200kp  Sup St."/>
      <sheetName val="RB E-1 200kp Res. Super St."/>
    </sheetNames>
    <sheetDataSet>
      <sheetData sheetId="0" refreshError="1">
        <row r="1">
          <cell r="B1" t="str">
            <v>Project: Low Cost Housing Development Project</v>
          </cell>
        </row>
        <row r="2">
          <cell r="B2" t="str">
            <v>Location: Jemmo II</v>
          </cell>
        </row>
        <row r="3">
          <cell r="B3" t="str">
            <v>Client: Nifasilk Lafto Sub-City</v>
          </cell>
        </row>
        <row r="4">
          <cell r="B4" t="str">
            <v>Contractor: ESHETU YIRDAW B.C</v>
          </cell>
        </row>
        <row r="5">
          <cell r="B5" t="str">
            <v>Consultant: MGM Consult PLC</v>
          </cell>
        </row>
        <row r="6">
          <cell r="A6" t="str">
            <v>Code</v>
          </cell>
          <cell r="B6" t="str">
            <v>Timizing</v>
          </cell>
          <cell r="E6" t="str">
            <v>Dimension</v>
          </cell>
          <cell r="F6" t="str">
            <v>Qty</v>
          </cell>
        </row>
        <row r="11">
          <cell r="B11">
            <v>1</v>
          </cell>
          <cell r="C11">
            <v>4</v>
          </cell>
          <cell r="D11">
            <v>2</v>
          </cell>
          <cell r="E11">
            <v>8.1999999999999993</v>
          </cell>
        </row>
        <row r="12">
          <cell r="E12">
            <v>2.4</v>
          </cell>
        </row>
        <row r="13">
          <cell r="F13">
            <v>157.44</v>
          </cell>
        </row>
        <row r="14">
          <cell r="B14">
            <v>1</v>
          </cell>
          <cell r="C14">
            <v>4</v>
          </cell>
          <cell r="D14">
            <v>1</v>
          </cell>
          <cell r="E14">
            <v>3.83</v>
          </cell>
        </row>
        <row r="15">
          <cell r="E15">
            <v>2.4</v>
          </cell>
        </row>
        <row r="16">
          <cell r="F16">
            <v>36.770000000000003</v>
          </cell>
        </row>
        <row r="17">
          <cell r="B17">
            <v>1</v>
          </cell>
          <cell r="C17">
            <v>4</v>
          </cell>
          <cell r="D17">
            <v>1</v>
          </cell>
          <cell r="E17">
            <v>4.0999999999999996</v>
          </cell>
        </row>
        <row r="18">
          <cell r="E18">
            <v>2.4</v>
          </cell>
        </row>
        <row r="19">
          <cell r="F19">
            <v>39.36</v>
          </cell>
        </row>
        <row r="20">
          <cell r="B20">
            <v>1</v>
          </cell>
          <cell r="C20">
            <v>4</v>
          </cell>
          <cell r="D20">
            <v>2</v>
          </cell>
          <cell r="E20">
            <v>0.33</v>
          </cell>
        </row>
        <row r="21">
          <cell r="E21">
            <v>2.6</v>
          </cell>
        </row>
        <row r="22">
          <cell r="F22">
            <v>6.86</v>
          </cell>
        </row>
        <row r="23">
          <cell r="B23">
            <v>1</v>
          </cell>
          <cell r="C23">
            <v>4</v>
          </cell>
          <cell r="D23">
            <v>2</v>
          </cell>
          <cell r="E23">
            <v>8.14</v>
          </cell>
        </row>
        <row r="24">
          <cell r="E24">
            <v>2.4</v>
          </cell>
        </row>
        <row r="25">
          <cell r="F25">
            <v>156.29</v>
          </cell>
        </row>
        <row r="26">
          <cell r="B26">
            <v>1</v>
          </cell>
          <cell r="C26">
            <v>4</v>
          </cell>
          <cell r="D26">
            <v>2</v>
          </cell>
          <cell r="E26">
            <v>4.4099999999999993</v>
          </cell>
        </row>
        <row r="27">
          <cell r="E27">
            <v>2.4</v>
          </cell>
        </row>
        <row r="28">
          <cell r="F28">
            <v>84.67</v>
          </cell>
        </row>
        <row r="29">
          <cell r="B29">
            <v>1</v>
          </cell>
          <cell r="C29">
            <v>4</v>
          </cell>
          <cell r="D29">
            <v>1</v>
          </cell>
          <cell r="E29">
            <v>2.75</v>
          </cell>
        </row>
        <row r="30">
          <cell r="E30">
            <v>2.6</v>
          </cell>
        </row>
        <row r="31">
          <cell r="F31">
            <v>28.6</v>
          </cell>
        </row>
        <row r="32">
          <cell r="B32">
            <v>1</v>
          </cell>
          <cell r="C32">
            <v>4</v>
          </cell>
          <cell r="D32">
            <v>1</v>
          </cell>
          <cell r="E32">
            <v>3.5</v>
          </cell>
        </row>
        <row r="33">
          <cell r="E33">
            <v>2.6</v>
          </cell>
        </row>
        <row r="34">
          <cell r="F34">
            <v>36.4</v>
          </cell>
        </row>
        <row r="35">
          <cell r="B35">
            <v>1</v>
          </cell>
          <cell r="C35">
            <v>4</v>
          </cell>
          <cell r="D35">
            <v>1</v>
          </cell>
          <cell r="E35">
            <v>7</v>
          </cell>
        </row>
        <row r="36">
          <cell r="E36">
            <v>2.4</v>
          </cell>
        </row>
        <row r="37">
          <cell r="F37">
            <v>67.2</v>
          </cell>
        </row>
        <row r="38">
          <cell r="B38">
            <v>1</v>
          </cell>
          <cell r="C38">
            <v>4</v>
          </cell>
          <cell r="D38">
            <v>1</v>
          </cell>
          <cell r="E38">
            <v>23.980000000000004</v>
          </cell>
        </row>
        <row r="39">
          <cell r="E39">
            <v>2.4</v>
          </cell>
        </row>
        <row r="40">
          <cell r="F40">
            <v>230.21</v>
          </cell>
        </row>
        <row r="41">
          <cell r="B41">
            <v>1</v>
          </cell>
          <cell r="C41">
            <v>4</v>
          </cell>
          <cell r="D41">
            <v>1</v>
          </cell>
          <cell r="E41">
            <v>3.84</v>
          </cell>
        </row>
        <row r="42">
          <cell r="E42">
            <v>2.4</v>
          </cell>
        </row>
        <row r="43">
          <cell r="F43">
            <v>36.86</v>
          </cell>
        </row>
        <row r="44">
          <cell r="B44">
            <v>1</v>
          </cell>
          <cell r="C44">
            <v>4</v>
          </cell>
          <cell r="D44">
            <v>1</v>
          </cell>
          <cell r="E44">
            <v>1.95</v>
          </cell>
        </row>
        <row r="45">
          <cell r="E45">
            <v>2.6</v>
          </cell>
        </row>
        <row r="46">
          <cell r="F46">
            <v>20.28</v>
          </cell>
        </row>
        <row r="47">
          <cell r="B47">
            <v>1</v>
          </cell>
          <cell r="C47">
            <v>4</v>
          </cell>
          <cell r="D47">
            <v>1</v>
          </cell>
          <cell r="E47">
            <v>4.78</v>
          </cell>
        </row>
        <row r="48">
          <cell r="E48">
            <v>2.6</v>
          </cell>
        </row>
        <row r="49">
          <cell r="F49">
            <v>49.71</v>
          </cell>
        </row>
        <row r="50">
          <cell r="B50">
            <v>1</v>
          </cell>
          <cell r="C50">
            <v>4</v>
          </cell>
          <cell r="D50">
            <v>1</v>
          </cell>
          <cell r="E50">
            <v>14.18</v>
          </cell>
        </row>
        <row r="51">
          <cell r="E51">
            <v>2.6</v>
          </cell>
        </row>
        <row r="52">
          <cell r="F52">
            <v>147.47</v>
          </cell>
        </row>
        <row r="53">
          <cell r="B53">
            <v>1</v>
          </cell>
          <cell r="C53">
            <v>4</v>
          </cell>
          <cell r="D53">
            <v>1</v>
          </cell>
          <cell r="E53">
            <v>9.56</v>
          </cell>
        </row>
        <row r="54">
          <cell r="E54">
            <v>2.4</v>
          </cell>
        </row>
        <row r="55">
          <cell r="F55">
            <v>91.78</v>
          </cell>
        </row>
        <row r="56">
          <cell r="B56">
            <v>1</v>
          </cell>
          <cell r="C56">
            <v>4</v>
          </cell>
          <cell r="D56">
            <v>1</v>
          </cell>
          <cell r="E56">
            <v>26.33</v>
          </cell>
        </row>
        <row r="57">
          <cell r="E57">
            <v>0.9</v>
          </cell>
        </row>
        <row r="58">
          <cell r="F58">
            <v>94.79</v>
          </cell>
        </row>
        <row r="60">
          <cell r="B60">
            <v>-1</v>
          </cell>
          <cell r="C60">
            <v>4</v>
          </cell>
          <cell r="D60">
            <v>6</v>
          </cell>
          <cell r="E60">
            <v>0.6</v>
          </cell>
        </row>
        <row r="61">
          <cell r="E61">
            <v>0.6</v>
          </cell>
        </row>
        <row r="62">
          <cell r="F62">
            <v>-8.64</v>
          </cell>
        </row>
        <row r="63">
          <cell r="B63">
            <v>-1</v>
          </cell>
          <cell r="C63">
            <v>4</v>
          </cell>
          <cell r="D63">
            <v>5</v>
          </cell>
          <cell r="E63">
            <v>1</v>
          </cell>
        </row>
        <row r="64">
          <cell r="E64">
            <v>1.5</v>
          </cell>
        </row>
        <row r="65">
          <cell r="F65">
            <v>-30</v>
          </cell>
        </row>
        <row r="66">
          <cell r="B66">
            <v>-1</v>
          </cell>
          <cell r="C66">
            <v>4</v>
          </cell>
          <cell r="D66">
            <v>9</v>
          </cell>
          <cell r="E66">
            <v>1.2</v>
          </cell>
        </row>
        <row r="67">
          <cell r="E67">
            <v>1.5</v>
          </cell>
        </row>
        <row r="68">
          <cell r="F68">
            <v>-64.8</v>
          </cell>
        </row>
        <row r="69">
          <cell r="B69">
            <v>-1</v>
          </cell>
          <cell r="C69">
            <v>4</v>
          </cell>
          <cell r="D69">
            <v>6</v>
          </cell>
          <cell r="E69">
            <v>1.5</v>
          </cell>
        </row>
        <row r="70">
          <cell r="E70">
            <v>1.5</v>
          </cell>
        </row>
        <row r="71">
          <cell r="F71">
            <v>-54</v>
          </cell>
        </row>
        <row r="73">
          <cell r="B73">
            <v>1</v>
          </cell>
          <cell r="C73">
            <v>1</v>
          </cell>
          <cell r="D73">
            <v>2</v>
          </cell>
          <cell r="E73">
            <v>8.1999999999999993</v>
          </cell>
        </row>
        <row r="74">
          <cell r="E74">
            <v>2.58</v>
          </cell>
        </row>
        <row r="75">
          <cell r="F75">
            <v>42.31</v>
          </cell>
        </row>
        <row r="76">
          <cell r="B76">
            <v>1</v>
          </cell>
          <cell r="C76">
            <v>1</v>
          </cell>
          <cell r="D76">
            <v>1</v>
          </cell>
          <cell r="E76">
            <v>3.83</v>
          </cell>
        </row>
        <row r="77">
          <cell r="E77">
            <v>2.58</v>
          </cell>
        </row>
        <row r="78">
          <cell r="F78">
            <v>9.8800000000000008</v>
          </cell>
        </row>
        <row r="79">
          <cell r="B79">
            <v>1</v>
          </cell>
          <cell r="C79">
            <v>1</v>
          </cell>
          <cell r="D79">
            <v>1</v>
          </cell>
          <cell r="E79">
            <v>4.0999999999999996</v>
          </cell>
        </row>
        <row r="80">
          <cell r="E80">
            <v>2.58</v>
          </cell>
        </row>
        <row r="81">
          <cell r="F81">
            <v>10.58</v>
          </cell>
        </row>
        <row r="82">
          <cell r="B82">
            <v>1</v>
          </cell>
          <cell r="C82">
            <v>1</v>
          </cell>
          <cell r="D82">
            <v>2</v>
          </cell>
          <cell r="E82">
            <v>0.53</v>
          </cell>
        </row>
        <row r="83">
          <cell r="E83">
            <v>2.58</v>
          </cell>
        </row>
        <row r="84">
          <cell r="F84">
            <v>2.73</v>
          </cell>
        </row>
        <row r="85">
          <cell r="B85">
            <v>1</v>
          </cell>
          <cell r="C85">
            <v>1</v>
          </cell>
          <cell r="D85">
            <v>2</v>
          </cell>
          <cell r="E85">
            <v>8.14</v>
          </cell>
        </row>
        <row r="86">
          <cell r="E86">
            <v>2.58</v>
          </cell>
        </row>
        <row r="87">
          <cell r="F87">
            <v>42</v>
          </cell>
        </row>
        <row r="88">
          <cell r="B88">
            <v>1</v>
          </cell>
          <cell r="C88">
            <v>1</v>
          </cell>
          <cell r="D88">
            <v>2</v>
          </cell>
          <cell r="E88">
            <v>4.4099999999999993</v>
          </cell>
        </row>
        <row r="89">
          <cell r="E89">
            <v>2.58</v>
          </cell>
        </row>
        <row r="90">
          <cell r="F90">
            <v>22.76</v>
          </cell>
        </row>
        <row r="91">
          <cell r="B91">
            <v>1</v>
          </cell>
          <cell r="C91">
            <v>1</v>
          </cell>
          <cell r="D91">
            <v>1</v>
          </cell>
          <cell r="E91">
            <v>2.75</v>
          </cell>
        </row>
        <row r="92">
          <cell r="E92">
            <v>2.88</v>
          </cell>
        </row>
        <row r="93">
          <cell r="F93">
            <v>7.92</v>
          </cell>
        </row>
        <row r="94">
          <cell r="B94">
            <v>1</v>
          </cell>
          <cell r="C94">
            <v>1</v>
          </cell>
          <cell r="D94">
            <v>1</v>
          </cell>
          <cell r="E94">
            <v>3.5</v>
          </cell>
        </row>
        <row r="95">
          <cell r="E95">
            <v>2.88</v>
          </cell>
        </row>
        <row r="96">
          <cell r="F96">
            <v>10.08</v>
          </cell>
        </row>
        <row r="97">
          <cell r="B97">
            <v>1</v>
          </cell>
          <cell r="C97">
            <v>1</v>
          </cell>
          <cell r="D97">
            <v>1</v>
          </cell>
          <cell r="E97">
            <v>6.6</v>
          </cell>
        </row>
        <row r="98">
          <cell r="E98">
            <v>2.58</v>
          </cell>
        </row>
        <row r="99">
          <cell r="F99">
            <v>17.03</v>
          </cell>
        </row>
        <row r="100">
          <cell r="B100">
            <v>1</v>
          </cell>
          <cell r="C100">
            <v>1</v>
          </cell>
          <cell r="D100">
            <v>1</v>
          </cell>
          <cell r="E100">
            <v>20.93</v>
          </cell>
        </row>
        <row r="101">
          <cell r="E101">
            <v>2.58</v>
          </cell>
        </row>
        <row r="102">
          <cell r="F102">
            <v>54</v>
          </cell>
        </row>
        <row r="103">
          <cell r="B103">
            <v>1</v>
          </cell>
          <cell r="C103">
            <v>1</v>
          </cell>
          <cell r="D103">
            <v>1</v>
          </cell>
          <cell r="E103">
            <v>3.06</v>
          </cell>
        </row>
        <row r="104">
          <cell r="E104">
            <v>2.88</v>
          </cell>
        </row>
        <row r="105">
          <cell r="F105">
            <v>8.81</v>
          </cell>
        </row>
        <row r="106">
          <cell r="B106">
            <v>1</v>
          </cell>
          <cell r="C106">
            <v>1</v>
          </cell>
          <cell r="D106">
            <v>1</v>
          </cell>
          <cell r="E106">
            <v>3.84</v>
          </cell>
        </row>
        <row r="107">
          <cell r="E107">
            <v>2.58</v>
          </cell>
        </row>
        <row r="108">
          <cell r="F108">
            <v>9.91</v>
          </cell>
        </row>
        <row r="109">
          <cell r="B109">
            <v>1</v>
          </cell>
          <cell r="C109">
            <v>1</v>
          </cell>
          <cell r="D109">
            <v>1</v>
          </cell>
          <cell r="E109">
            <v>1.95</v>
          </cell>
        </row>
        <row r="110">
          <cell r="E110">
            <v>2.88</v>
          </cell>
        </row>
        <row r="111">
          <cell r="F111">
            <v>5.62</v>
          </cell>
        </row>
        <row r="112">
          <cell r="B112">
            <v>1</v>
          </cell>
          <cell r="C112">
            <v>1</v>
          </cell>
          <cell r="D112">
            <v>1</v>
          </cell>
          <cell r="E112">
            <v>4.78</v>
          </cell>
        </row>
        <row r="113">
          <cell r="E113">
            <v>2.58</v>
          </cell>
        </row>
        <row r="114">
          <cell r="F114">
            <v>12.33</v>
          </cell>
        </row>
        <row r="115">
          <cell r="B115">
            <v>1</v>
          </cell>
          <cell r="C115">
            <v>1</v>
          </cell>
          <cell r="D115">
            <v>1</v>
          </cell>
          <cell r="E115">
            <v>14.18</v>
          </cell>
        </row>
        <row r="116">
          <cell r="E116">
            <v>2.58</v>
          </cell>
        </row>
        <row r="117">
          <cell r="F117">
            <v>36.58</v>
          </cell>
        </row>
        <row r="118">
          <cell r="B118">
            <v>1</v>
          </cell>
          <cell r="C118">
            <v>1</v>
          </cell>
          <cell r="D118">
            <v>1</v>
          </cell>
          <cell r="E118">
            <v>9.56</v>
          </cell>
        </row>
        <row r="119">
          <cell r="E119">
            <v>2.58</v>
          </cell>
        </row>
        <row r="120">
          <cell r="F120">
            <v>24.66</v>
          </cell>
        </row>
        <row r="121">
          <cell r="B121">
            <v>1</v>
          </cell>
          <cell r="C121">
            <v>1</v>
          </cell>
          <cell r="D121">
            <v>1</v>
          </cell>
          <cell r="E121">
            <v>26.33</v>
          </cell>
        </row>
        <row r="122">
          <cell r="E122">
            <v>0.9</v>
          </cell>
        </row>
        <row r="123">
          <cell r="F123">
            <v>23.7</v>
          </cell>
        </row>
        <row r="125">
          <cell r="B125">
            <v>-1</v>
          </cell>
          <cell r="C125">
            <v>1</v>
          </cell>
          <cell r="D125">
            <v>6</v>
          </cell>
          <cell r="E125">
            <v>0.6</v>
          </cell>
        </row>
        <row r="126">
          <cell r="E126">
            <v>0.6</v>
          </cell>
        </row>
        <row r="127">
          <cell r="F127">
            <v>-2.16</v>
          </cell>
        </row>
        <row r="128">
          <cell r="B128">
            <v>-1</v>
          </cell>
          <cell r="C128">
            <v>1</v>
          </cell>
          <cell r="D128">
            <v>5</v>
          </cell>
          <cell r="E128">
            <v>1</v>
          </cell>
        </row>
        <row r="129">
          <cell r="E129">
            <v>1.5</v>
          </cell>
        </row>
        <row r="130">
          <cell r="F130">
            <v>-7.5</v>
          </cell>
        </row>
        <row r="131">
          <cell r="B131">
            <v>-1</v>
          </cell>
          <cell r="C131">
            <v>1</v>
          </cell>
          <cell r="D131">
            <v>9</v>
          </cell>
          <cell r="E131">
            <v>1.2</v>
          </cell>
        </row>
        <row r="132">
          <cell r="E132">
            <v>1.5</v>
          </cell>
        </row>
        <row r="133">
          <cell r="F133">
            <v>-16.2</v>
          </cell>
        </row>
        <row r="134">
          <cell r="B134">
            <v>-1</v>
          </cell>
          <cell r="C134">
            <v>1</v>
          </cell>
          <cell r="D134">
            <v>6</v>
          </cell>
          <cell r="E134">
            <v>1.5</v>
          </cell>
        </row>
        <row r="135">
          <cell r="E135">
            <v>1.5</v>
          </cell>
        </row>
        <row r="136">
          <cell r="F136">
            <v>-13.5</v>
          </cell>
        </row>
        <row r="137">
          <cell r="A137" t="str">
            <v>B2.1</v>
          </cell>
          <cell r="F137">
            <v>1428.7899999999997</v>
          </cell>
        </row>
        <row r="141">
          <cell r="B141">
            <v>1</v>
          </cell>
          <cell r="C141">
            <v>4</v>
          </cell>
          <cell r="D141">
            <v>1</v>
          </cell>
          <cell r="E141">
            <v>2.25</v>
          </cell>
        </row>
        <row r="142">
          <cell r="E142">
            <v>2.6</v>
          </cell>
        </row>
        <row r="143">
          <cell r="F143">
            <v>23.4</v>
          </cell>
        </row>
        <row r="144">
          <cell r="B144">
            <v>1</v>
          </cell>
          <cell r="C144">
            <v>4</v>
          </cell>
          <cell r="D144">
            <v>2</v>
          </cell>
          <cell r="E144">
            <v>3.0700000000000003</v>
          </cell>
        </row>
        <row r="145">
          <cell r="E145">
            <v>2.6</v>
          </cell>
        </row>
        <row r="146">
          <cell r="F146">
            <v>63.86</v>
          </cell>
        </row>
        <row r="147">
          <cell r="B147">
            <v>1</v>
          </cell>
          <cell r="C147">
            <v>4</v>
          </cell>
          <cell r="D147">
            <v>2</v>
          </cell>
          <cell r="E147">
            <v>1.55</v>
          </cell>
        </row>
        <row r="148">
          <cell r="E148">
            <v>2.4</v>
          </cell>
        </row>
        <row r="149">
          <cell r="F149">
            <v>29.76</v>
          </cell>
        </row>
        <row r="150">
          <cell r="B150">
            <v>1</v>
          </cell>
          <cell r="C150">
            <v>4</v>
          </cell>
          <cell r="D150">
            <v>1</v>
          </cell>
          <cell r="E150">
            <v>4.1100000000000003</v>
          </cell>
        </row>
        <row r="151">
          <cell r="E151">
            <v>2.6</v>
          </cell>
        </row>
        <row r="152">
          <cell r="F152">
            <v>42.74</v>
          </cell>
        </row>
        <row r="153">
          <cell r="B153">
            <v>1</v>
          </cell>
          <cell r="C153">
            <v>4</v>
          </cell>
          <cell r="D153">
            <v>1</v>
          </cell>
          <cell r="E153">
            <v>2.9000000000000004</v>
          </cell>
        </row>
        <row r="154">
          <cell r="E154">
            <v>2.6</v>
          </cell>
        </row>
        <row r="155">
          <cell r="F155">
            <v>30.16</v>
          </cell>
        </row>
        <row r="156">
          <cell r="B156">
            <v>1</v>
          </cell>
          <cell r="C156">
            <v>4</v>
          </cell>
          <cell r="D156">
            <v>1</v>
          </cell>
          <cell r="E156">
            <v>2.25</v>
          </cell>
        </row>
        <row r="157">
          <cell r="E157">
            <v>2.4</v>
          </cell>
        </row>
        <row r="158">
          <cell r="F158">
            <v>21.6</v>
          </cell>
        </row>
        <row r="159">
          <cell r="B159">
            <v>1</v>
          </cell>
          <cell r="C159">
            <v>4</v>
          </cell>
          <cell r="D159">
            <v>1</v>
          </cell>
          <cell r="E159">
            <v>2.99</v>
          </cell>
        </row>
        <row r="160">
          <cell r="E160">
            <v>2.6</v>
          </cell>
        </row>
        <row r="161">
          <cell r="F161">
            <v>31.1</v>
          </cell>
        </row>
        <row r="163">
          <cell r="B163">
            <v>1</v>
          </cell>
          <cell r="C163">
            <v>1</v>
          </cell>
          <cell r="D163">
            <v>1</v>
          </cell>
          <cell r="E163">
            <v>2.25</v>
          </cell>
        </row>
        <row r="164">
          <cell r="E164">
            <v>2.88</v>
          </cell>
        </row>
        <row r="165">
          <cell r="F165">
            <v>6.48</v>
          </cell>
        </row>
        <row r="166">
          <cell r="B166">
            <v>1</v>
          </cell>
          <cell r="C166">
            <v>1</v>
          </cell>
          <cell r="D166">
            <v>2</v>
          </cell>
          <cell r="E166">
            <v>5.5</v>
          </cell>
        </row>
        <row r="167">
          <cell r="E167">
            <v>2.88</v>
          </cell>
        </row>
        <row r="168">
          <cell r="F168">
            <v>31.68</v>
          </cell>
        </row>
        <row r="169">
          <cell r="B169">
            <v>1</v>
          </cell>
          <cell r="C169">
            <v>1</v>
          </cell>
          <cell r="D169">
            <v>2</v>
          </cell>
          <cell r="E169">
            <v>1.55</v>
          </cell>
        </row>
        <row r="170">
          <cell r="E170">
            <v>2.58</v>
          </cell>
        </row>
        <row r="171">
          <cell r="F171">
            <v>8</v>
          </cell>
        </row>
        <row r="172">
          <cell r="B172">
            <v>1</v>
          </cell>
          <cell r="C172">
            <v>1</v>
          </cell>
          <cell r="D172">
            <v>1</v>
          </cell>
          <cell r="E172">
            <v>8.1100000000000012</v>
          </cell>
        </row>
        <row r="173">
          <cell r="E173">
            <v>2.88</v>
          </cell>
        </row>
        <row r="174">
          <cell r="F174">
            <v>23.36</v>
          </cell>
        </row>
        <row r="175">
          <cell r="B175">
            <v>1</v>
          </cell>
          <cell r="C175">
            <v>1</v>
          </cell>
          <cell r="D175">
            <v>1</v>
          </cell>
          <cell r="E175">
            <v>9.65</v>
          </cell>
        </row>
        <row r="176">
          <cell r="E176">
            <v>2.88</v>
          </cell>
        </row>
        <row r="177">
          <cell r="F177">
            <v>27.79</v>
          </cell>
        </row>
        <row r="178">
          <cell r="B178">
            <v>1</v>
          </cell>
          <cell r="C178">
            <v>1</v>
          </cell>
          <cell r="D178">
            <v>1</v>
          </cell>
          <cell r="E178">
            <v>2.25</v>
          </cell>
        </row>
        <row r="179">
          <cell r="E179">
            <v>2.58</v>
          </cell>
        </row>
        <row r="180">
          <cell r="F180">
            <v>5.81</v>
          </cell>
        </row>
        <row r="181">
          <cell r="B181">
            <v>1</v>
          </cell>
          <cell r="C181">
            <v>1</v>
          </cell>
          <cell r="D181">
            <v>1</v>
          </cell>
          <cell r="E181">
            <v>16.849999999999998</v>
          </cell>
        </row>
        <row r="182">
          <cell r="E182">
            <v>2.88</v>
          </cell>
        </row>
        <row r="183">
          <cell r="F183">
            <v>48.53</v>
          </cell>
        </row>
        <row r="184">
          <cell r="A184" t="str">
            <v>B2.3</v>
          </cell>
          <cell r="F184">
            <v>394.27</v>
          </cell>
        </row>
      </sheetData>
      <sheetData sheetId="1"/>
      <sheetData sheetId="2"/>
      <sheetData sheetId="3"/>
      <sheetData sheetId="4"/>
      <sheetData sheetId="5"/>
      <sheetData sheetId="6"/>
      <sheetData sheetId="7"/>
      <sheetData sheetId="8"/>
      <sheetData sheetId="9"/>
      <sheetData sheetId="10">
        <row r="1">
          <cell r="B1" t="str">
            <v>Project: Low Cost Housing Development Project</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308"/>
      <sheetName val="308m2"/>
      <sheetName val="price"/>
      <sheetName val="PROJECT TRACKING"/>
      <sheetName val="wa"/>
      <sheetName val="Break Down  "/>
      <sheetName val="Aca. Off - I"/>
      <sheetName val="Date"/>
      <sheetName val="Sheet2"/>
      <sheetName val="Break_Down__7"/>
      <sheetName val="Aca__Off_-_I7"/>
      <sheetName val="PROJECT_TRACKING7"/>
      <sheetName val="Break_Down__5"/>
      <sheetName val="Aca__Off_-_I5"/>
      <sheetName val="PROJECT_TRACKING5"/>
      <sheetName val="Break_Down__1"/>
      <sheetName val="Aca__Off_-_I1"/>
      <sheetName val="PROJECT_TRACKING1"/>
      <sheetName val="Break_Down__"/>
      <sheetName val="Aca__Off_-_I"/>
      <sheetName val="PROJECT_TRACKING"/>
      <sheetName val="Break_Down__2"/>
      <sheetName val="Aca__Off_-_I2"/>
      <sheetName val="PROJECT_TRACKING2"/>
      <sheetName val="Break_Down__3"/>
      <sheetName val="Aca__Off_-_I3"/>
      <sheetName val="PROJECT_TRACKING3"/>
      <sheetName val="Break_Down__4"/>
      <sheetName val="Aca__Off_-_I4"/>
      <sheetName val="PROJECT_TRACKING4"/>
      <sheetName val="Break_Down__6"/>
      <sheetName val="Aca__Off_-_I6"/>
      <sheetName val="PROJECT_TRACKING6"/>
      <sheetName val="Break_Down__8"/>
      <sheetName val="Aca__Off_-_I8"/>
      <sheetName val="PROJECT_TRACKING8"/>
      <sheetName val="OPD"/>
      <sheetName val="Waiting"/>
      <sheetName val="IPD"/>
      <sheetName val="OR"/>
      <sheetName val="Emergency"/>
      <sheetName val="Diagnostic"/>
      <sheetName val="Administration"/>
      <sheetName val="Staff"/>
      <sheetName val="Service quarter"/>
      <sheetName val="Generator"/>
      <sheetName val="Transformer"/>
      <sheetName val="Kitchen"/>
      <sheetName val="Store"/>
      <sheetName val="Morgue"/>
      <sheetName val="Guard house"/>
      <sheetName val="Dry latrine"/>
      <sheetName val="Civil"/>
      <sheetName val="site san"/>
      <sheetName val="electrical site work"/>
      <sheetName val="Variation work"/>
      <sheetName val="OPD take off"/>
      <sheetName val="Waiting Takeoff"/>
      <sheetName val="IPD Takeoff"/>
      <sheetName val="OR takeoff"/>
      <sheetName val="Income Stmnt"/>
      <sheetName val="Labor Budget"/>
      <sheetName val="08 Ar &amp; St"/>
      <sheetName val="08 Summary"/>
      <sheetName val="08 A-2 200kp Resi Sup St."/>
      <sheetName val="Summary"/>
      <sheetName val="Dining Room "/>
      <sheetName val="Week 4"/>
      <sheetName val="Cash flow schedule Phase 1&amp;2"/>
      <sheetName val="page -1 project information"/>
      <sheetName val="summary of activitie old"/>
      <sheetName val="dia.8mm"/>
      <sheetName val="page - 12 MWF oct. qty"/>
      <sheetName val="coded &amp; priced (4)"/>
      <sheetName val="dia.14mm"/>
      <sheetName val="CR-1 Roof Water Pro."/>
      <sheetName val="Task_Table1"/>
      <sheetName val="dia 16mm"/>
      <sheetName val="dia.10mm"/>
      <sheetName val="dia.12mm"/>
      <sheetName val="dia 20mm"/>
      <sheetName val="dia 24mm"/>
      <sheetName val="BOQ block 3"/>
      <sheetName val="FEB"/>
      <sheetName val="Lab. BOQ."/>
      <sheetName val="05 Ar &amp; St"/>
      <sheetName val="A-2 blcok work Res."/>
      <sheetName val="Sheet1"/>
      <sheetName val="05 RB A-2 200kp Res. Sub St."/>
      <sheetName val="05 A-2 300kp Sup St."/>
      <sheetName val="MEWD "/>
      <sheetName val="SUB BOQ"/>
      <sheetName val="Sum"/>
      <sheetName val="Mob.II"/>
      <sheetName val="Camp"/>
      <sheetName val="Ls Item"/>
      <sheetName val="Ar &amp; St"/>
      <sheetName val="Sub Structure BC = 200"/>
      <sheetName val="Service_quarter"/>
      <sheetName val="Guard_house"/>
      <sheetName val="Dry_latrine"/>
      <sheetName val="site_san"/>
      <sheetName val="electrical_site_work"/>
      <sheetName val="Variation_work"/>
      <sheetName val="OPD_take_off"/>
      <sheetName val="Waiting_Takeoff"/>
      <sheetName val="IPD_Takeoff"/>
      <sheetName val="OR_takeoff"/>
      <sheetName val="Income_Stmnt"/>
      <sheetName val="Bills of Quantities"/>
      <sheetName val="05 A-2 300kp Res. Sup St."/>
      <sheetName val="#REF"/>
      <sheetName val="PROJECT_TRACKING9"/>
      <sheetName val="Break_Down__9"/>
      <sheetName val="Aca__Off_-_I9"/>
      <sheetName val="08_Ar_&amp;_St"/>
      <sheetName val="08_Summary"/>
      <sheetName val="08_A-2_200kp_Resi_Sup_St_"/>
      <sheetName val="Dining_Room_"/>
      <sheetName val="Labor_Budget"/>
      <sheetName val="Mob_II"/>
      <sheetName val="Ls_Item"/>
      <sheetName val="Service_quarter1"/>
      <sheetName val="Guard_house1"/>
      <sheetName val="Dry_latrine1"/>
      <sheetName val="site_san1"/>
      <sheetName val="electrical_site_work1"/>
      <sheetName val="Variation_work1"/>
      <sheetName val="OPD_take_off1"/>
      <sheetName val="Waiting_Takeoff1"/>
      <sheetName val="IPD_Takeoff1"/>
      <sheetName val="OR_takeoff1"/>
      <sheetName val="Income_Stmnt1"/>
      <sheetName val="PROJECT_TRACKING10"/>
      <sheetName val="Break_Down__10"/>
      <sheetName val="Aca__Off_-_I10"/>
      <sheetName val="08_Ar_&amp;_St1"/>
      <sheetName val="08_Summary1"/>
      <sheetName val="08_A-2_200kp_Resi_Sup_St_1"/>
      <sheetName val="Dining_Room_1"/>
      <sheetName val="Labor_Budget1"/>
      <sheetName val="Mob_II1"/>
      <sheetName val="Ls_Item1"/>
      <sheetName val=" L -1  sub R-bar "/>
      <sheetName val="L-1 200kpa Res.Sub"/>
      <sheetName val="Exc."/>
      <sheetName val="품의"/>
      <sheetName val="대비"/>
      <sheetName val="Cash_flow_schedule_Phase_1&amp;2"/>
      <sheetName val="perforated sheet cost -Customs"/>
      <sheetName val="Cash_flow_schedule_Phase_1&amp;21"/>
      <sheetName val="장비"/>
      <sheetName val="노무"/>
      <sheetName val="자재"/>
      <sheetName val="산근1"/>
      <sheetName val="지계"/>
      <sheetName val=" analysis"/>
      <sheetName val="Service_quarter2"/>
      <sheetName val="Guard_house2"/>
      <sheetName val="Dry_latrine2"/>
      <sheetName val="site_san2"/>
      <sheetName val="electrical_site_work2"/>
      <sheetName val="Variation_work2"/>
      <sheetName val="OPD_take_off2"/>
      <sheetName val="Waiting_Takeoff2"/>
      <sheetName val="IPD_Takeoff2"/>
      <sheetName val="OR_takeoff2"/>
      <sheetName val="Income_Stmnt2"/>
      <sheetName val="PROJECT_TRACKING11"/>
      <sheetName val="Break_Down__11"/>
      <sheetName val="Aca__Off_-_I11"/>
      <sheetName val="08_Ar_&amp;_St2"/>
      <sheetName val="08_Summary2"/>
      <sheetName val="08_A-2_200kp_Resi_Sup_St_2"/>
      <sheetName val="Dining_Room_2"/>
      <sheetName val="Labor_Budget2"/>
      <sheetName val="Mob_II2"/>
      <sheetName val="Ls_Item2"/>
      <sheetName val="05 RB A-2 300kp Shop Sub St."/>
      <sheetName val="ST con. Sup. M.B."/>
      <sheetName val="SUP bar"/>
      <sheetName val=" L -1  sub R-bar for 200Kpa "/>
      <sheetName val=" Ar &amp; St"/>
      <sheetName val="PA(B-4)F"/>
      <sheetName val="PA(B-5)F"/>
      <sheetName val="PA(B-4)L"/>
      <sheetName val="Sub Structure BC = 300"/>
      <sheetName val="Roofing"/>
      <sheetName val="E-1 300kp Res. Sup St."/>
      <sheetName val="E-1 Block Work Residence"/>
      <sheetName val="Cash_flow_schedule_Phase_1&amp;22"/>
      <sheetName val="Week_42"/>
      <sheetName val="Week_4"/>
      <sheetName val="Week_41"/>
      <sheetName val="OPD takh_x0000_t_x0000_t"/>
      <sheetName val="05 A-2 300kp Shop Sup St."/>
      <sheetName val="OPD takh"/>
      <sheetName val="BOQ_block_3"/>
      <sheetName val="MEWD_"/>
      <sheetName val="SUB_BOQ"/>
      <sheetName val="05_Ar_&amp;_St"/>
      <sheetName val="A-2_blcok_work_Res_"/>
      <sheetName val="05_RB_A-2_200kp_Res__Sub_St_"/>
      <sheetName val="05_A-2_300kp_Sup_St_"/>
      <sheetName val="BOQ_block_31"/>
      <sheetName val="MEWD_1"/>
      <sheetName val="SUB_BOQ1"/>
      <sheetName val="05_Ar_&amp;_St1"/>
      <sheetName val="A-2_blcok_work_Res_1"/>
      <sheetName val="05_RB_A-2_200kp_Res__Sub_St_1"/>
      <sheetName val="05_A-2_300kp_Sup_St_1"/>
      <sheetName val="BOQ_block_32"/>
      <sheetName val="MEWD_2"/>
      <sheetName val="SUB_BOQ2"/>
      <sheetName val="05_Ar_&amp;_St2"/>
      <sheetName val="A-2_blcok_work_Res_2"/>
      <sheetName val="05_RB_A-2_200kp_Res__Sub_St_2"/>
      <sheetName val="05_A-2_300kp_Sup_St_2"/>
      <sheetName val="Service_quarter3"/>
      <sheetName val="Guard_house3"/>
      <sheetName val="Dry_latrine3"/>
      <sheetName val="site_san3"/>
      <sheetName val="electrical_site_work3"/>
      <sheetName val="Variation_work3"/>
      <sheetName val="OPD_take_off3"/>
      <sheetName val="Waiting_Takeoff3"/>
      <sheetName val="IPD_Takeoff3"/>
      <sheetName val="OR_takeoff3"/>
      <sheetName val="Labor_Budget3"/>
      <sheetName val="Break_Down__12"/>
      <sheetName val="Aca__Off_-_I12"/>
      <sheetName val="PROJECT_TRACKING12"/>
      <sheetName val="Income_Stmnt3"/>
      <sheetName val="Dining_Room_3"/>
      <sheetName val="08_Ar_&amp;_St3"/>
      <sheetName val="08_Summary3"/>
      <sheetName val="08_A-2_200kp_Resi_Sup_St_3"/>
      <sheetName val="Cash_flow_schedule_Phase_1&amp;23"/>
      <sheetName val="BOQ_block_33"/>
      <sheetName val="MEWD_3"/>
      <sheetName val="SUB_BOQ3"/>
      <sheetName val="Week_43"/>
      <sheetName val="05_Ar_&amp;_St3"/>
      <sheetName val="A-2_blcok_work_Res_3"/>
      <sheetName val="05_RB_A-2_200kp_Res__Sub_St_3"/>
      <sheetName val="05_A-2_300kp_Sup_St_3"/>
      <sheetName val="Lab__BOQ_"/>
      <sheetName val="Summary-2"/>
      <sheetName val="Final Direct Cost"/>
      <sheetName val="Summary Chash Flow"/>
      <sheetName val="Grand Summary"/>
      <sheetName val="BLOCK308"/>
      <sheetName val="RB E-1 300kp Res. Super St."/>
      <sheetName val="Title List"/>
      <sheetName val="Info"/>
      <sheetName val="PROJECT_TRACKING13"/>
      <sheetName val="Service_quarter4"/>
      <sheetName val="Guard_house4"/>
      <sheetName val="Dry_latrine4"/>
      <sheetName val="site_san4"/>
      <sheetName val="electrical_site_work4"/>
      <sheetName val="Variation_work4"/>
      <sheetName val="OPD_take_off4"/>
      <sheetName val="Waiting_Takeoff4"/>
      <sheetName val="IPD_Takeoff4"/>
      <sheetName val="OR_takeoff4"/>
      <sheetName val="Break_Down__13"/>
      <sheetName val="Aca__Off_-_I13"/>
      <sheetName val="Labor_Budget4"/>
      <sheetName val="Income_Stmnt4"/>
      <sheetName val="08_Ar_&amp;_St4"/>
      <sheetName val="08_Summary4"/>
      <sheetName val="08_A-2_200kp_Resi_Sup_St_4"/>
      <sheetName val="Dining_Room_4"/>
      <sheetName val="Cash_flow_schedule_Phase_1&amp;24"/>
      <sheetName val="BOQ_block_34"/>
      <sheetName val="_L_-1__sub_R-bar_"/>
      <sheetName val="L-1_200kpa_Res_Sub"/>
      <sheetName val="Exc_"/>
      <sheetName val="MEWD_4"/>
      <sheetName val="SUB_BOQ4"/>
      <sheetName val="Week_44"/>
      <sheetName val="05_Ar_&amp;_St4"/>
      <sheetName val="A-2_blcok_work_Res_4"/>
      <sheetName val="05_RB_A-2_200kp_Res__Sub_St_4"/>
      <sheetName val="05_A-2_300kp_Sup_St_4"/>
      <sheetName val="dia_8mm"/>
      <sheetName val="page_-_12_MWF_oct__qty"/>
      <sheetName val="coded_&amp;_priced_(4)"/>
      <sheetName val="dia_14mm"/>
      <sheetName val="CR-1_Roof_Water_Pro_"/>
      <sheetName val="dia_16mm"/>
      <sheetName val="dia_10mm"/>
      <sheetName val="dia_12mm"/>
      <sheetName val="dia_20mm"/>
      <sheetName val="dia_24mm"/>
      <sheetName val="page_-1_project_information"/>
      <sheetName val="summary_of_activitie_old"/>
      <sheetName val="Ar_&amp;_St"/>
      <sheetName val="Sub_Structure_BC_=_200"/>
      <sheetName val="PROJECT_TRACKING14"/>
      <sheetName val="Service_quarter5"/>
      <sheetName val="Guard_house5"/>
      <sheetName val="Dry_latrine5"/>
      <sheetName val="site_san5"/>
      <sheetName val="electrical_site_work5"/>
      <sheetName val="Variation_work5"/>
      <sheetName val="OPD_take_off5"/>
      <sheetName val="Waiting_Takeoff5"/>
      <sheetName val="IPD_Takeoff5"/>
      <sheetName val="OR_takeoff5"/>
      <sheetName val="Break_Down__14"/>
      <sheetName val="Aca__Off_-_I14"/>
      <sheetName val="Labor_Budget5"/>
      <sheetName val="Income_Stmnt5"/>
      <sheetName val="08_Ar_&amp;_St5"/>
      <sheetName val="08_Summary5"/>
      <sheetName val="08_A-2_200kp_Resi_Sup_St_5"/>
      <sheetName val="Dining_Room_5"/>
      <sheetName val="Cash_flow_schedule_Phase_1&amp;25"/>
      <sheetName val="BOQ_block_35"/>
      <sheetName val="_L_-1__sub_R-bar_1"/>
      <sheetName val="L-1_200kpa_Res_Sub1"/>
      <sheetName val="Exc_1"/>
      <sheetName val="MEWD_5"/>
      <sheetName val="SUB_BOQ5"/>
      <sheetName val="Week_45"/>
      <sheetName val="05_Ar_&amp;_St5"/>
      <sheetName val="A-2_blcok_work_Res_5"/>
      <sheetName val="05_RB_A-2_200kp_Res__Sub_St_5"/>
      <sheetName val="05_A-2_300kp_Sup_St_5"/>
      <sheetName val="Lab__BOQ_1"/>
      <sheetName val="dia_8mm1"/>
      <sheetName val="page_-_12_MWF_oct__qty1"/>
      <sheetName val="coded_&amp;_priced_(4)1"/>
      <sheetName val="dia_14mm1"/>
      <sheetName val="CR-1_Roof_Water_Pro_1"/>
      <sheetName val="dia_16mm1"/>
      <sheetName val="dia_10mm1"/>
      <sheetName val="dia_12mm1"/>
      <sheetName val="dia_20mm1"/>
      <sheetName val="dia_24mm1"/>
      <sheetName val="page_-1_project_information1"/>
      <sheetName val="summary_of_activitie_old1"/>
      <sheetName val="Ar_&amp;_St1"/>
      <sheetName val="Sub_Structure_BC_=_2001"/>
      <sheetName val="C. Material "/>
      <sheetName val="E. Equipments"/>
      <sheetName val="D. Labor "/>
      <sheetName val="PRECAST lightconc-II"/>
      <sheetName val="FEd BOQ"/>
      <sheetName val="Resource sheet"/>
      <sheetName val="cost breakdown"/>
      <sheetName val="Grand Summary page (2)"/>
      <sheetName val="Grand Summary page"/>
      <sheetName val="Dorm"/>
      <sheetName val="G+4"/>
      <sheetName val="Admins."/>
      <sheetName val="Generator house"/>
      <sheetName val="fence"/>
      <sheetName val=" Kitchen"/>
      <sheetName val="Recreation center"/>
      <sheetName val="Maint of exist wk"/>
      <sheetName val=" Dry Latrine"/>
      <sheetName val="Wash basin"/>
      <sheetName val="Distributin Board Houses"/>
      <sheetName val="Site Works "/>
      <sheetName val="Sheet3"/>
      <sheetName val="Raw Data"/>
      <sheetName val="OPD takh_x005f_x0000_t_x005f_x0000_t"/>
      <sheetName val="Bills_of_Quantities1"/>
      <sheetName val="perforated_sheet_cost_-Customs1"/>
      <sheetName val="Bills_of_Quantities"/>
      <sheetName val="perforated_sheet_cost_-Customs"/>
      <sheetName val="Bills_of_Quantities3"/>
      <sheetName val="Mob_II4"/>
      <sheetName val="Ls_Item4"/>
      <sheetName val="Lab__BOQ_3"/>
      <sheetName val="dia_8mm3"/>
      <sheetName val="page_-_12_MWF_oct__qty3"/>
      <sheetName val="coded_&amp;_priced_(4)3"/>
      <sheetName val="dia_14mm3"/>
      <sheetName val="CR-1_Roof_Water_Pro_3"/>
      <sheetName val="dia_16mm3"/>
      <sheetName val="dia_10mm3"/>
      <sheetName val="dia_12mm3"/>
      <sheetName val="dia_20mm3"/>
      <sheetName val="dia_24mm3"/>
      <sheetName val="page_-1_project_information3"/>
      <sheetName val="summary_of_activitie_old3"/>
      <sheetName val="Ar_&amp;_St3"/>
      <sheetName val="Sub_Structure_BC_=_2003"/>
      <sheetName val="perforated_sheet_cost_-Customs3"/>
      <sheetName val="ST_con__Sup__M_B_1"/>
      <sheetName val="SUP_bar1"/>
      <sheetName val="_analysis1"/>
      <sheetName val="_L_-1__sub_R-bar_for_200Kpa_1"/>
      <sheetName val="_Ar_&amp;_St1"/>
      <sheetName val="Sub_Structure_BC_=_3001"/>
      <sheetName val="E-1_300kp_Res__Sup_St_1"/>
      <sheetName val="05_RB_A-2_300kp_Shop_Sub_St_1"/>
      <sheetName val="Grand_Summary1"/>
      <sheetName val="OPD_takhtt"/>
      <sheetName val="Bills_of_Quantities2"/>
      <sheetName val="Mob_II3"/>
      <sheetName val="Ls_Item3"/>
      <sheetName val="Lab__BOQ_2"/>
      <sheetName val="dia_8mm2"/>
      <sheetName val="page_-_12_MWF_oct__qty2"/>
      <sheetName val="coded_&amp;_priced_(4)2"/>
      <sheetName val="dia_14mm2"/>
      <sheetName val="CR-1_Roof_Water_Pro_2"/>
      <sheetName val="dia_16mm2"/>
      <sheetName val="dia_10mm2"/>
      <sheetName val="dia_12mm2"/>
      <sheetName val="dia_20mm2"/>
      <sheetName val="dia_24mm2"/>
      <sheetName val="page_-1_project_information2"/>
      <sheetName val="summary_of_activitie_old2"/>
      <sheetName val="Ar_&amp;_St2"/>
      <sheetName val="Sub_Structure_BC_=_2002"/>
      <sheetName val="perforated_sheet_cost_-Customs2"/>
      <sheetName val="ST_con__Sup__M_B_"/>
      <sheetName val="SUP_bar"/>
      <sheetName val="_analysis"/>
      <sheetName val="_L_-1__sub_R-bar_for_200Kpa_"/>
      <sheetName val="_Ar_&amp;_St"/>
      <sheetName val="Sub_Structure_BC_=_300"/>
      <sheetName val="E-1_300kp_Res__Sup_St_"/>
      <sheetName val="05_RB_A-2_300kp_Shop_Sub_St_"/>
      <sheetName val="Grand_Summary"/>
      <sheetName val="Bills_of_Quantities4"/>
      <sheetName val="Mob_II5"/>
      <sheetName val="Ls_Item5"/>
      <sheetName val="Lab__BOQ_4"/>
      <sheetName val="dia_8mm4"/>
      <sheetName val="page_-_12_MWF_oct__qty4"/>
      <sheetName val="coded_&amp;_priced_(4)4"/>
      <sheetName val="dia_14mm4"/>
      <sheetName val="CR-1_Roof_Water_Pro_4"/>
      <sheetName val="dia_16mm4"/>
      <sheetName val="dia_10mm4"/>
      <sheetName val="dia_12mm4"/>
      <sheetName val="dia_20mm4"/>
      <sheetName val="dia_24mm4"/>
      <sheetName val="page_-1_project_information4"/>
      <sheetName val="summary_of_activitie_old4"/>
      <sheetName val="Ar_&amp;_St4"/>
      <sheetName val="Sub_Structure_BC_=_2004"/>
      <sheetName val="perforated_sheet_cost_-Customs4"/>
      <sheetName val="ST_con__Sup__M_B_2"/>
      <sheetName val="SUP_bar2"/>
      <sheetName val="_L_-1__sub_R-bar_2"/>
      <sheetName val="L-1_200kpa_Res_Sub2"/>
      <sheetName val="Exc_2"/>
      <sheetName val="_analysis2"/>
      <sheetName val="_L_-1__sub_R-bar_for_200Kpa_2"/>
      <sheetName val="_Ar_&amp;_St2"/>
      <sheetName val="Sub_Structure_BC_=_3002"/>
      <sheetName val="E-1_300kp_Res__Sup_St_2"/>
      <sheetName val="05_RB_A-2_300kp_Shop_Sub_St_2"/>
      <sheetName val="Grand_Summary2"/>
      <sheetName val="PROJECT_TRACKING15"/>
      <sheetName val="Service_quarter6"/>
      <sheetName val="Guard_house6"/>
      <sheetName val="Dry_latrine6"/>
      <sheetName val="site_san6"/>
      <sheetName val="electrical_site_work6"/>
      <sheetName val="Variation_work6"/>
      <sheetName val="OPD_take_off6"/>
      <sheetName val="Waiting_Takeoff6"/>
      <sheetName val="IPD_Takeoff6"/>
      <sheetName val="OR_takeoff6"/>
      <sheetName val="Income_Stmnt6"/>
      <sheetName val="Dining_Room_6"/>
      <sheetName val="Break_Down__15"/>
      <sheetName val="Aca__Off_-_I15"/>
      <sheetName val="08_Ar_&amp;_St6"/>
      <sheetName val="08_Summary6"/>
      <sheetName val="08_A-2_200kp_Resi_Sup_St_6"/>
      <sheetName val="Labor_Budget6"/>
      <sheetName val="Cash_flow_schedule_Phase_1&amp;26"/>
      <sheetName val="Bills_of_Quantities5"/>
      <sheetName val="Week_46"/>
      <sheetName val="Mob_II6"/>
      <sheetName val="Ls_Item6"/>
      <sheetName val="Lab__BOQ_5"/>
      <sheetName val="dia_8mm5"/>
      <sheetName val="page_-_12_MWF_oct__qty5"/>
      <sheetName val="coded_&amp;_priced_(4)5"/>
      <sheetName val="dia_14mm5"/>
      <sheetName val="CR-1_Roof_Water_Pro_5"/>
      <sheetName val="dia_16mm5"/>
      <sheetName val="dia_10mm5"/>
      <sheetName val="dia_12mm5"/>
      <sheetName val="dia_20mm5"/>
      <sheetName val="dia_24mm5"/>
      <sheetName val="page_-1_project_information5"/>
      <sheetName val="summary_of_activitie_old5"/>
      <sheetName val="Ar_&amp;_St5"/>
      <sheetName val="Sub_Structure_BC_=_2005"/>
      <sheetName val="perforated_sheet_cost_-Customs5"/>
      <sheetName val="ST_con__Sup__M_B_3"/>
      <sheetName val="SUP_bar3"/>
      <sheetName val="_L_-1__sub_R-bar_3"/>
      <sheetName val="L-1_200kpa_Res_Sub3"/>
      <sheetName val="Exc_3"/>
      <sheetName val="_analysis3"/>
      <sheetName val="_L_-1__sub_R-bar_for_200Kpa_3"/>
      <sheetName val="_Ar_&amp;_St3"/>
      <sheetName val="Sub_Structure_BC_=_3003"/>
      <sheetName val="E-1_300kp_Res__Sup_St_3"/>
      <sheetName val="05_RB_A-2_300kp_Shop_Sub_St_3"/>
      <sheetName val="Grand_Summary3"/>
      <sheetName val="PROJECT_TRACKING16"/>
      <sheetName val="Service_quarter7"/>
      <sheetName val="Guard_house7"/>
      <sheetName val="Dry_latrine7"/>
      <sheetName val="site_san7"/>
      <sheetName val="electrical_site_work7"/>
      <sheetName val="Variation_work7"/>
      <sheetName val="OPD_take_off7"/>
      <sheetName val="Waiting_Takeoff7"/>
      <sheetName val="IPD_Takeoff7"/>
      <sheetName val="OR_takeoff7"/>
      <sheetName val="Income_Stmnt7"/>
      <sheetName val="Dining_Room_7"/>
      <sheetName val="Break_Down__16"/>
      <sheetName val="Aca__Off_-_I16"/>
      <sheetName val="08_Ar_&amp;_St7"/>
      <sheetName val="08_Summary7"/>
      <sheetName val="08_A-2_200kp_Resi_Sup_St_7"/>
      <sheetName val="Labor_Budget7"/>
      <sheetName val="Cash_flow_schedule_Phase_1&amp;27"/>
      <sheetName val="Bills_of_Quantities6"/>
      <sheetName val="Week_47"/>
      <sheetName val="MEWD_6"/>
      <sheetName val="SUB_BOQ6"/>
      <sheetName val="BOQ_block_36"/>
      <sheetName val="Mob_II7"/>
      <sheetName val="Ls_Item7"/>
      <sheetName val="Lab__BOQ_6"/>
      <sheetName val="05_Ar_&amp;_St6"/>
      <sheetName val="A-2_blcok_work_Res_6"/>
      <sheetName val="05_RB_A-2_200kp_Res__Sub_St_6"/>
      <sheetName val="05_A-2_300kp_Sup_St_6"/>
      <sheetName val="dia_8mm6"/>
      <sheetName val="page_-_12_MWF_oct__qty6"/>
      <sheetName val="coded_&amp;_priced_(4)6"/>
      <sheetName val="dia_14mm6"/>
      <sheetName val="CR-1_Roof_Water_Pro_6"/>
      <sheetName val="dia_16mm6"/>
      <sheetName val="dia_10mm6"/>
      <sheetName val="dia_12mm6"/>
      <sheetName val="dia_20mm6"/>
      <sheetName val="dia_24mm6"/>
      <sheetName val="page_-1_project_information6"/>
      <sheetName val="summary_of_activitie_old6"/>
      <sheetName val="Ar_&amp;_St6"/>
      <sheetName val="Sub_Structure_BC_=_2006"/>
      <sheetName val="perforated_sheet_cost_-Customs6"/>
      <sheetName val="ST_con__Sup__M_B_4"/>
      <sheetName val="SUP_bar4"/>
      <sheetName val="_L_-1__sub_R-bar_4"/>
      <sheetName val="L-1_200kpa_Res_Sub4"/>
      <sheetName val="Exc_4"/>
      <sheetName val="_analysis4"/>
      <sheetName val="_L_-1__sub_R-bar_for_200Kpa_4"/>
      <sheetName val="_Ar_&amp;_St4"/>
      <sheetName val="Sub_Structure_BC_=_3004"/>
      <sheetName val="E-1_300kp_Res__Sup_St_4"/>
      <sheetName val="05_RB_A-2_300kp_Shop_Sub_St_4"/>
      <sheetName val="Grand_Summary4"/>
      <sheetName val="PROJECT_TRACKING17"/>
      <sheetName val="Service_quarter8"/>
      <sheetName val="Guard_house8"/>
      <sheetName val="Dry_latrine8"/>
      <sheetName val="site_san8"/>
      <sheetName val="electrical_site_work8"/>
      <sheetName val="Variation_work8"/>
      <sheetName val="OPD_take_off8"/>
      <sheetName val="Waiting_Takeoff8"/>
      <sheetName val="IPD_Takeoff8"/>
      <sheetName val="OR_takeoff8"/>
      <sheetName val="Income_Stmnt8"/>
      <sheetName val="Dining_Room_8"/>
      <sheetName val="Break_Down__17"/>
      <sheetName val="Aca__Off_-_I17"/>
      <sheetName val="08_Ar_&amp;_St8"/>
      <sheetName val="08_Summary8"/>
      <sheetName val="08_A-2_200kp_Resi_Sup_St_8"/>
      <sheetName val="Labor_Budget8"/>
      <sheetName val="Cash_flow_schedule_Phase_1&amp;28"/>
      <sheetName val="Bills_of_Quantities7"/>
      <sheetName val="Week_48"/>
      <sheetName val="MEWD_7"/>
      <sheetName val="SUB_BOQ7"/>
      <sheetName val="BOQ_block_37"/>
      <sheetName val="Mob_II8"/>
      <sheetName val="Ls_Item8"/>
      <sheetName val="Lab__BOQ_7"/>
      <sheetName val="05_Ar_&amp;_St7"/>
      <sheetName val="A-2_blcok_work_Res_7"/>
      <sheetName val="05_RB_A-2_200kp_Res__Sub_St_7"/>
      <sheetName val="05_A-2_300kp_Sup_St_7"/>
      <sheetName val="dia_8mm7"/>
      <sheetName val="page_-_12_MWF_oct__qty7"/>
      <sheetName val="coded_&amp;_priced_(4)7"/>
      <sheetName val="dia_14mm7"/>
      <sheetName val="CR-1_Roof_Water_Pro_7"/>
      <sheetName val="dia_16mm7"/>
      <sheetName val="dia_10mm7"/>
      <sheetName val="dia_12mm7"/>
      <sheetName val="dia_20mm7"/>
      <sheetName val="dia_24mm7"/>
      <sheetName val="page_-1_project_information7"/>
      <sheetName val="summary_of_activitie_old7"/>
      <sheetName val="Ar_&amp;_St7"/>
      <sheetName val="Sub_Structure_BC_=_2007"/>
      <sheetName val="perforated_sheet_cost_-Customs7"/>
      <sheetName val="ST_con__Sup__M_B_5"/>
      <sheetName val="SUP_bar5"/>
      <sheetName val="_L_-1__sub_R-bar_5"/>
      <sheetName val="L-1_200kpa_Res_Sub5"/>
      <sheetName val="Exc_5"/>
      <sheetName val="_analysis5"/>
      <sheetName val="_L_-1__sub_R-bar_for_200Kpa_5"/>
      <sheetName val="_Ar_&amp;_St5"/>
      <sheetName val="Sub_Structure_BC_=_3005"/>
      <sheetName val="E-1_300kp_Res__Sup_St_5"/>
      <sheetName val="05_RB_A-2_300kp_Shop_Sub_St_5"/>
      <sheetName val="Grand_Summary5"/>
      <sheetName val="Certificate Pay 1"/>
      <sheetName val="Labor"/>
      <sheetName val="Material"/>
      <sheetName val="Super BOQ"/>
      <sheetName val="Supr Rebar"/>
      <sheetName val="E-1 200kp  Sup St."/>
      <sheetName val="RB E-1 200kp Res. Sub St."/>
      <sheetName val="E-1 200kp Res. Sub St."/>
      <sheetName val="간선계산"/>
      <sheetName val="ST"/>
      <sheetName val="Data"/>
      <sheetName val="Excav"/>
      <sheetName val="AR&amp;ST REV"/>
      <sheetName val="Mat.datal"/>
      <sheetName val="TOS NO-7 FACTORY"/>
      <sheetName val="TOS-NO-7 UG TANK"/>
      <sheetName val="05_A-2_300kp_Shop_Sup_St_"/>
      <sheetName val="Final_Direct_Cost"/>
      <sheetName val="EST PAYM"/>
      <sheetName val="DATA SHEET"/>
      <sheetName val="sheet18"/>
      <sheetName val="Sheet4"/>
      <sheetName val="management"/>
      <sheetName val="AUX DATA"/>
      <sheetName val="Bitumen &amp; Emulsions"/>
      <sheetName val="AUX DC SUMARY"/>
      <sheetName val="AUX RATES"/>
      <sheetName val="AUX HOURS"/>
      <sheetName val="General cost"/>
      <sheetName val="Lot-2A(Rev.Bill )"/>
      <sheetName val="Lot-2B(Rev. Bill)"/>
      <sheetName val="Lot-1(Rev. Bill )"/>
      <sheetName val="PA(B-2)L"/>
      <sheetName val="JUCK"/>
      <sheetName val="PHY&amp;FIN PROG."/>
      <sheetName val="DIR Man power Rep"/>
      <sheetName val="DIR MP DATA "/>
      <sheetName val="INDIR MP Rep"/>
      <sheetName val="sub cont. work"/>
      <sheetName val="RHS and Latice Pulin "/>
      <sheetName val="Plastering for Res."/>
      <sheetName val="05 Sub Structure BC = 300"/>
      <sheetName val="05 RB A-2 300kp Res. Sub St."/>
      <sheetName val="05 Summary"/>
      <sheetName val="Daily_feed"/>
      <sheetName val="Re Bar-Super str."/>
      <sheetName val="L-2 Rhs"/>
      <sheetName val="L-2 MEWD Standard"/>
      <sheetName val="L-2 Resi Sub Standard."/>
      <sheetName val="DAF-2"/>
      <sheetName val="자압"/>
      <sheetName val="Loading and analysis"/>
      <sheetName val="SUB ST"/>
      <sheetName val="Bill off sheet (12)"/>
      <sheetName val="300 AR-ST"/>
      <sheetName val="Break_Down__20"/>
      <sheetName val="Aca__Off_-_I20"/>
      <sheetName val="Service_quarter11"/>
      <sheetName val="Guard_house11"/>
      <sheetName val="Dry_latrine11"/>
      <sheetName val="site_san11"/>
      <sheetName val="electrical_site_work11"/>
      <sheetName val="Variation_work11"/>
      <sheetName val="OPD_take_off11"/>
      <sheetName val="Waiting_Takeoff11"/>
      <sheetName val="IPD_Takeoff11"/>
      <sheetName val="OR_takeoff11"/>
      <sheetName val="Income_Stmnt11"/>
      <sheetName val="PROJECT_TRACKING20"/>
      <sheetName val="Labor_Budget11"/>
      <sheetName val="08_Ar_&amp;_St11"/>
      <sheetName val="08_Summary11"/>
      <sheetName val="08_A-2_200kp_Resi_Sup_St_11"/>
      <sheetName val="Week_411"/>
      <sheetName val="Cash_flow_schedule_Phase_1&amp;211"/>
      <sheetName val="Dining_Room_11"/>
      <sheetName val="MEWD_10"/>
      <sheetName val="BOQ_block_310"/>
      <sheetName val="Lab__BOQ_10"/>
      <sheetName val="05_Ar_&amp;_St10"/>
      <sheetName val="A-2_blcok_work_Res_10"/>
      <sheetName val="05_RB_A-2_200kp_Res__Sub_St_10"/>
      <sheetName val="05_A-2_300kp_Sup_St_10"/>
      <sheetName val="_L_-1__sub_R-bar_8"/>
      <sheetName val="L-1_200kpa_Res_Sub8"/>
      <sheetName val="Exc_8"/>
      <sheetName val="05_RB_A-2_300kp_Shop_Sub_St_8"/>
      <sheetName val="SUB_BOQ10"/>
      <sheetName val="Mob_II11"/>
      <sheetName val="Ls_Item11"/>
      <sheetName val="_analysis8"/>
      <sheetName val="page_-1_project_information10"/>
      <sheetName val="summary_of_activitie_old10"/>
      <sheetName val="dia_8mm10"/>
      <sheetName val="page_-_12_MWF_oct__qty10"/>
      <sheetName val="coded_&amp;_priced_(4)10"/>
      <sheetName val="dia_14mm10"/>
      <sheetName val="CR-1_Roof_Water_Pro_10"/>
      <sheetName val="dia_16mm10"/>
      <sheetName val="dia_10mm10"/>
      <sheetName val="dia_12mm10"/>
      <sheetName val="dia_20mm10"/>
      <sheetName val="dia_24mm10"/>
      <sheetName val="Ar_&amp;_St10"/>
      <sheetName val="Sub_Structure_BC_=_20010"/>
      <sheetName val="_L_-1__sub_R-bar_for_200Kpa_8"/>
      <sheetName val="_Ar_&amp;_St8"/>
      <sheetName val="05_A-2_300kp_Shop_Sup_St_3"/>
      <sheetName val="perforated_sheet_cost_-Custom10"/>
      <sheetName val="Sub_Structure_BC_=_3008"/>
      <sheetName val="E-1_300kp_Res__Sup_St_8"/>
      <sheetName val="Final_Direct_Cost3"/>
      <sheetName val="Bills_of_Quantities10"/>
      <sheetName val="Grand_Summary8"/>
      <sheetName val="Summary_Chash_Flow2"/>
      <sheetName val="Title_List2"/>
      <sheetName val="ST_con__Sup__M_B_8"/>
      <sheetName val="SUP_bar8"/>
      <sheetName val="E-1_Block_Work_Residence2"/>
      <sheetName val="05_A-2_300kp_Res__Sup_St_2"/>
      <sheetName val="RB_E-1_300kp_Res__Super_St_2"/>
      <sheetName val="Certificate_Pay_12"/>
      <sheetName val="Super_BOQ2"/>
      <sheetName val="Supr_Rebar2"/>
      <sheetName val="OPD_takh2"/>
      <sheetName val="PRECAST_lightconc-II2"/>
      <sheetName val="Raw_Data2"/>
      <sheetName val="C__Material_2"/>
      <sheetName val="E__Equipments2"/>
      <sheetName val="D__Labor_2"/>
      <sheetName val="RB_E-1_200kp_Res__Sub_St_2"/>
      <sheetName val="E-1_200kp_Res__Sub_St_2"/>
      <sheetName val="E-1_200kp__Sup_St_2"/>
      <sheetName val="OPD_takh_x005f_x0000_t_x005f_x0000_t2"/>
      <sheetName val="Service_quarter9"/>
      <sheetName val="Guard_house9"/>
      <sheetName val="Dry_latrine9"/>
      <sheetName val="site_san9"/>
      <sheetName val="electrical_site_work9"/>
      <sheetName val="Variation_work9"/>
      <sheetName val="OPD_take_off9"/>
      <sheetName val="Waiting_Takeoff9"/>
      <sheetName val="IPD_Takeoff9"/>
      <sheetName val="OR_takeoff9"/>
      <sheetName val="PROJECT_TRACKING18"/>
      <sheetName val="Break_Down__18"/>
      <sheetName val="Aca__Off_-_I18"/>
      <sheetName val="Labor_Budget9"/>
      <sheetName val="Income_Stmnt9"/>
      <sheetName val="08_Ar_&amp;_St9"/>
      <sheetName val="08_Summary9"/>
      <sheetName val="08_A-2_200kp_Resi_Sup_St_9"/>
      <sheetName val="Dining_Room_9"/>
      <sheetName val="Cash_flow_schedule_Phase_1&amp;29"/>
      <sheetName val="05_Ar_&amp;_St8"/>
      <sheetName val="A-2_blcok_work_Res_8"/>
      <sheetName val="05_RB_A-2_200kp_Res__Sub_St_8"/>
      <sheetName val="05_A-2_300kp_Sup_St_8"/>
      <sheetName val="BOQ_block_38"/>
      <sheetName val="Week_49"/>
      <sheetName val="MEWD_8"/>
      <sheetName val="SUB_BOQ8"/>
      <sheetName val="Lab__BOQ_8"/>
      <sheetName val="Mob_II9"/>
      <sheetName val="Ls_Item9"/>
      <sheetName val="dia_8mm8"/>
      <sheetName val="page_-_12_MWF_oct__qty8"/>
      <sheetName val="coded_&amp;_priced_(4)8"/>
      <sheetName val="dia_14mm8"/>
      <sheetName val="CR-1_Roof_Water_Pro_8"/>
      <sheetName val="dia_16mm8"/>
      <sheetName val="dia_10mm8"/>
      <sheetName val="dia_12mm8"/>
      <sheetName val="dia_20mm8"/>
      <sheetName val="dia_24mm8"/>
      <sheetName val="page_-1_project_information8"/>
      <sheetName val="summary_of_activitie_old8"/>
      <sheetName val="Ar_&amp;_St8"/>
      <sheetName val="Sub_Structure_BC_=_2008"/>
      <sheetName val="_L_-1__sub_R-bar_for_200Kpa_6"/>
      <sheetName val="_Ar_&amp;_St6"/>
      <sheetName val="_analysis6"/>
      <sheetName val="_L_-1__sub_R-bar_6"/>
      <sheetName val="L-1_200kpa_Res_Sub6"/>
      <sheetName val="Exc_6"/>
      <sheetName val="05_RB_A-2_300kp_Shop_Sub_St_6"/>
      <sheetName val="Summary_Chash_Flow"/>
      <sheetName val="perforated_sheet_cost_-Customs8"/>
      <sheetName val="Sub_Structure_BC_=_3006"/>
      <sheetName val="E-1_300kp_Res__Sup_St_6"/>
      <sheetName val="Grand_Summary6"/>
      <sheetName val="Bills_of_Quantities8"/>
      <sheetName val="Final_Direct_Cost1"/>
      <sheetName val="05_A-2_300kp_Shop_Sup_St_1"/>
      <sheetName val="PRECAST_lightconc-II"/>
      <sheetName val="05_A-2_300kp_Res__Sup_St_"/>
      <sheetName val="ST_con__Sup__M_B_6"/>
      <sheetName val="SUP_bar6"/>
      <sheetName val="E-1_Block_Work_Residence"/>
      <sheetName val="RB_E-1_300kp_Res__Super_St_"/>
      <sheetName val="OPD_takh"/>
      <sheetName val="Certificate_Pay_1"/>
      <sheetName val="Title_List"/>
      <sheetName val="RB_E-1_200kp_Res__Sub_St_"/>
      <sheetName val="E-1_200kp_Res__Sub_St_"/>
      <sheetName val="E-1_200kp__Sup_St_"/>
      <sheetName val="Super_BOQ"/>
      <sheetName val="Supr_Rebar"/>
      <sheetName val="Raw_Data"/>
      <sheetName val="C__Material_"/>
      <sheetName val="E__Equipments"/>
      <sheetName val="D__Labor_"/>
      <sheetName val="OPD_takh_x005f_x0000_t_x005f_x0000_t"/>
      <sheetName val="Break_Down__19"/>
      <sheetName val="Aca__Off_-_I19"/>
      <sheetName val="Service_quarter10"/>
      <sheetName val="Guard_house10"/>
      <sheetName val="Dry_latrine10"/>
      <sheetName val="site_san10"/>
      <sheetName val="electrical_site_work10"/>
      <sheetName val="Variation_work10"/>
      <sheetName val="OPD_take_off10"/>
      <sheetName val="Waiting_Takeoff10"/>
      <sheetName val="IPD_Takeoff10"/>
      <sheetName val="OR_takeoff10"/>
      <sheetName val="Income_Stmnt10"/>
      <sheetName val="PROJECT_TRACKING19"/>
      <sheetName val="Labor_Budget10"/>
      <sheetName val="08_Ar_&amp;_St10"/>
      <sheetName val="08_Summary10"/>
      <sheetName val="08_A-2_200kp_Resi_Sup_St_10"/>
      <sheetName val="Week_410"/>
      <sheetName val="Cash_flow_schedule_Phase_1&amp;210"/>
      <sheetName val="Dining_Room_10"/>
      <sheetName val="MEWD_9"/>
      <sheetName val="BOQ_block_39"/>
      <sheetName val="Lab__BOQ_9"/>
      <sheetName val="05_Ar_&amp;_St9"/>
      <sheetName val="A-2_blcok_work_Res_9"/>
      <sheetName val="05_RB_A-2_200kp_Res__Sub_St_9"/>
      <sheetName val="05_A-2_300kp_Sup_St_9"/>
      <sheetName val="_L_-1__sub_R-bar_7"/>
      <sheetName val="L-1_200kpa_Res_Sub7"/>
      <sheetName val="Exc_7"/>
      <sheetName val="05_RB_A-2_300kp_Shop_Sub_St_7"/>
      <sheetName val="SUB_BOQ9"/>
      <sheetName val="Mob_II10"/>
      <sheetName val="Ls_Item10"/>
      <sheetName val="_analysis7"/>
      <sheetName val="page_-1_project_information9"/>
      <sheetName val="summary_of_activitie_old9"/>
      <sheetName val="dia_8mm9"/>
      <sheetName val="page_-_12_MWF_oct__qty9"/>
      <sheetName val="coded_&amp;_priced_(4)9"/>
      <sheetName val="dia_14mm9"/>
      <sheetName val="CR-1_Roof_Water_Pro_9"/>
      <sheetName val="dia_16mm9"/>
      <sheetName val="dia_10mm9"/>
      <sheetName val="dia_12mm9"/>
      <sheetName val="dia_20mm9"/>
      <sheetName val="dia_24mm9"/>
      <sheetName val="Ar_&amp;_St9"/>
      <sheetName val="Sub_Structure_BC_=_2009"/>
      <sheetName val="_L_-1__sub_R-bar_for_200Kpa_7"/>
      <sheetName val="_Ar_&amp;_St7"/>
      <sheetName val="05_A-2_300kp_Shop_Sup_St_2"/>
      <sheetName val="perforated_sheet_cost_-Customs9"/>
      <sheetName val="Sub_Structure_BC_=_3007"/>
      <sheetName val="E-1_300kp_Res__Sup_St_7"/>
      <sheetName val="Final_Direct_Cost2"/>
      <sheetName val="Bills_of_Quantities9"/>
      <sheetName val="Grand_Summary7"/>
      <sheetName val="Summary_Chash_Flow1"/>
      <sheetName val="Title_List1"/>
      <sheetName val="ST_con__Sup__M_B_7"/>
      <sheetName val="SUP_bar7"/>
      <sheetName val="E-1_Block_Work_Residence1"/>
      <sheetName val="05_A-2_300kp_Res__Sup_St_1"/>
      <sheetName val="RB_E-1_300kp_Res__Super_St_1"/>
      <sheetName val="Certificate_Pay_11"/>
      <sheetName val="Super_BOQ1"/>
      <sheetName val="Supr_Rebar1"/>
      <sheetName val="OPD_takh1"/>
      <sheetName val="PRECAST_lightconc-II1"/>
      <sheetName val="Raw_Data1"/>
      <sheetName val="C__Material_1"/>
      <sheetName val="E__Equipments1"/>
      <sheetName val="D__Labor_1"/>
      <sheetName val="RB_E-1_200kp_Res__Sub_St_1"/>
      <sheetName val="E-1_200kp_Res__Sub_St_1"/>
      <sheetName val="E-1_200kp__Sup_St_1"/>
      <sheetName val="OPD_takh_x005f_x0000_t_x005f_x0000_t1"/>
      <sheetName val="PROJECT_TRACKING21"/>
      <sheetName val="Break_Down__21"/>
      <sheetName val="Aca__Off_-_I21"/>
      <sheetName val="Service_quarter12"/>
      <sheetName val="Guard_house12"/>
      <sheetName val="Dry_latrine12"/>
      <sheetName val="site_san12"/>
      <sheetName val="electrical_site_work12"/>
      <sheetName val="Variation_work12"/>
      <sheetName val="OPD_take_off12"/>
      <sheetName val="Waiting_Takeoff12"/>
      <sheetName val="IPD_Takeoff12"/>
      <sheetName val="OR_takeoff12"/>
      <sheetName val="Labor_Budget12"/>
      <sheetName val="Income_Stmnt12"/>
      <sheetName val="08_Ar_&amp;_St12"/>
      <sheetName val="08_Summary12"/>
      <sheetName val="08_A-2_200kp_Resi_Sup_St_12"/>
      <sheetName val="Dining_Room_12"/>
      <sheetName val="05_Ar_&amp;_St11"/>
      <sheetName val="A-2_blcok_work_Res_11"/>
      <sheetName val="05_RB_A-2_200kp_Res__Sub_St_11"/>
      <sheetName val="05_A-2_300kp_Sup_St_11"/>
      <sheetName val="Cash_flow_schedule_Phase_1&amp;212"/>
      <sheetName val="Week_412"/>
      <sheetName val="BOQ_block_311"/>
      <sheetName val="Mob_II12"/>
      <sheetName val="Ls_Item12"/>
      <sheetName val="MEWD_11"/>
      <sheetName val="dia_8mm11"/>
      <sheetName val="page_-_12_MWF_oct__qty11"/>
      <sheetName val="coded_&amp;_priced_(4)11"/>
      <sheetName val="dia_14mm11"/>
      <sheetName val="CR-1_Roof_Water_Pro_11"/>
      <sheetName val="dia_16mm11"/>
      <sheetName val="dia_10mm11"/>
      <sheetName val="dia_12mm11"/>
      <sheetName val="dia_20mm11"/>
      <sheetName val="dia_24mm11"/>
      <sheetName val="page_-1_project_information11"/>
      <sheetName val="summary_of_activitie_old11"/>
      <sheetName val="Lab__BOQ_11"/>
      <sheetName val="SUB_BOQ11"/>
      <sheetName val="Ar_&amp;_St11"/>
      <sheetName val="Sub_Structure_BC_=_20011"/>
      <sheetName val="Bills_of_Quantities11"/>
      <sheetName val="perforated_sheet_cost_-Custom11"/>
      <sheetName val="_L_-1__sub_R-bar_9"/>
      <sheetName val="L-1_200kpa_Res_Sub9"/>
      <sheetName val="Exc_9"/>
      <sheetName val="_analysis9"/>
      <sheetName val="_L_-1__sub_R-bar_for_200Kpa_9"/>
      <sheetName val="_Ar_&amp;_St9"/>
      <sheetName val="Sub_Structure_BC_=_3009"/>
      <sheetName val="E-1_300kp_Res__Sup_St_9"/>
      <sheetName val="05_RB_A-2_300kp_Shop_Sub_St_9"/>
      <sheetName val="Grand_Summary9"/>
      <sheetName val="Summary_Chash_Flow3"/>
      <sheetName val="Final_Direct_Cost4"/>
      <sheetName val="Title_List3"/>
      <sheetName val="ST_con__Sup__M_B_9"/>
      <sheetName val="SUP_bar9"/>
      <sheetName val="05_A-2_300kp_Shop_Sup_St_4"/>
      <sheetName val="E-1_Block_Work_Residence3"/>
      <sheetName val="05_A-2_300kp_Res__Sup_St_3"/>
      <sheetName val="RB_E-1_300kp_Res__Super_St_3"/>
      <sheetName val="Certificate_Pay_13"/>
      <sheetName val="Super_BOQ3"/>
      <sheetName val="Supr_Rebar3"/>
      <sheetName val="OPD_takh3"/>
      <sheetName val="PRECAST_lightconc-II3"/>
      <sheetName val="Raw_Data3"/>
      <sheetName val="C__Material_3"/>
      <sheetName val="E__Equipments3"/>
      <sheetName val="D__Labor_3"/>
      <sheetName val="RB_E-1_200kp_Res__Sub_St_3"/>
      <sheetName val="E-1_200kp_Res__Sub_St_3"/>
      <sheetName val="E-1_200kp__Sup_St_3"/>
      <sheetName val="OPD_takh_x005f_x0000_t_x005f_x0000_t3"/>
      <sheetName val="06 to 08 Ar &amp; St"/>
      <sheetName val="a-1 200kp resi sup st."/>
      <sheetName val="do-022"/>
      <sheetName val="do-023"/>
      <sheetName val="do-tv-024"/>
      <sheetName val="CW General Summary "/>
      <sheetName val="Alluminium works"/>
      <sheetName val="Carpentry work"/>
      <sheetName val="Concrete work"/>
      <sheetName val="Excavation and earth work"/>
      <sheetName val="Finishing works"/>
      <sheetName val="Formwork"/>
      <sheetName val="masonary"/>
      <sheetName val="metal work"/>
      <sheetName val="Painting"/>
      <sheetName val="Reinforcement "/>
      <sheetName val="Roofing "/>
      <sheetName val="Wooden Doors"/>
      <sheetName val="입찰내역 발주처 양식"/>
      <sheetName val="E-1 300kp Res. Sub St."/>
      <sheetName val="AR &amp; ST Residence L2"/>
      <sheetName val="L-2 Res Super. takeoff"/>
      <sheetName val="RB E-1 300kp SHOP. Sub St."/>
      <sheetName val="E-1 Shop Sub St."/>
      <sheetName val=" Pay-Cirteficate "/>
      <sheetName val="Sub Structure"/>
      <sheetName val="PA F"/>
      <sheetName val=""/>
      <sheetName val="Block Format"/>
      <sheetName val="sum.by Activity"/>
      <sheetName val="Prod Format"/>
      <sheetName val="OPD takhtt"/>
      <sheetName val="managemen_x0009_"/>
      <sheetName val="Input"/>
      <sheetName val="MARCH"/>
      <sheetName val="SEP"/>
      <sheetName val="managemen "/>
    </sheetNames>
    <sheetDataSet>
      <sheetData sheetId="0">
        <row r="51">
          <cell r="G51">
            <v>11.8125</v>
          </cell>
        </row>
      </sheetData>
      <sheetData sheetId="1">
        <row r="51">
          <cell r="G51">
            <v>11.8125</v>
          </cell>
        </row>
      </sheetData>
      <sheetData sheetId="2">
        <row r="51">
          <cell r="G51">
            <v>11.8125</v>
          </cell>
        </row>
      </sheetData>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refreshError="1"/>
      <sheetData sheetId="152" refreshError="1"/>
      <sheetData sheetId="153" refreshError="1"/>
      <sheetData sheetId="154" refreshError="1"/>
      <sheetData sheetId="155" refreshError="1"/>
      <sheetData sheetId="156" refreshError="1"/>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sheetData sheetId="193"/>
      <sheetData sheetId="194" refreshError="1"/>
      <sheetData sheetId="195"/>
      <sheetData sheetId="196"/>
      <sheetData sheetId="197"/>
      <sheetData sheetId="198"/>
      <sheetData sheetId="199"/>
      <sheetData sheetId="200" refreshError="1"/>
      <sheetData sheetId="201" refreshError="1"/>
      <sheetData sheetId="202" refreshError="1"/>
      <sheetData sheetId="203"/>
      <sheetData sheetId="204" refreshError="1"/>
      <sheetData sheetId="205" refreshError="1"/>
      <sheetData sheetId="206" refreshError="1"/>
      <sheetData sheetId="207" refreshError="1"/>
      <sheetData sheetId="208"/>
      <sheetData sheetId="209" refreshError="1"/>
      <sheetData sheetId="210" refreshError="1"/>
      <sheetData sheetId="211" refreshError="1"/>
      <sheetData sheetId="212"/>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refreshError="1"/>
      <sheetData sheetId="628" refreshError="1"/>
      <sheetData sheetId="629"/>
      <sheetData sheetId="630"/>
      <sheetData sheetId="631"/>
      <sheetData sheetId="632"/>
      <sheetData sheetId="633"/>
      <sheetData sheetId="634"/>
      <sheetData sheetId="635"/>
      <sheetData sheetId="636"/>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sheetData sheetId="654"/>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sheetData sheetId="666"/>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r &amp; St"/>
      <sheetName val="Block Summary"/>
      <sheetName val="Summary"/>
      <sheetName val=" Sub Structure BC = 300"/>
      <sheetName val=" E2 Res (EXC&amp;MAS300kp)"/>
      <sheetName val="Excavation data "/>
      <sheetName val="masonary data"/>
      <sheetName val=" E2 Res TAKOFF(con sub300kp)"/>
      <sheetName val=" TAKE OFF(form sub 300kp)"/>
      <sheetName val="E2 Res TAKE OFF(ref sub 300 kp)"/>
      <sheetName val="take off con sup"/>
      <sheetName val="take off formwork sup"/>
      <sheetName val="R-bar sup"/>
      <sheetName val="Block Work Res."/>
      <sheetName val="Plate &amp; J-bolt"/>
      <sheetName val="E-1 Block Work Residence"/>
    </sheetNames>
    <sheetDataSet>
      <sheetData sheetId="0" refreshError="1">
        <row r="7">
          <cell r="J7" t="str">
            <v>Todate Qty</v>
          </cell>
        </row>
        <row r="39">
          <cell r="M39">
            <v>437754.31000000006</v>
          </cell>
        </row>
        <row r="77">
          <cell r="M77">
            <v>2646</v>
          </cell>
        </row>
      </sheetData>
      <sheetData sheetId="1">
        <row r="14">
          <cell r="E14">
            <v>0</v>
          </cell>
        </row>
      </sheetData>
      <sheetData sheetId="2">
        <row r="14">
          <cell r="E14">
            <v>0</v>
          </cell>
        </row>
      </sheetData>
      <sheetData sheetId="3">
        <row r="7">
          <cell r="J7" t="str">
            <v>Todate Qty</v>
          </cell>
        </row>
      </sheetData>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 BOQ"/>
      <sheetName val="Supr Rebar"/>
      <sheetName val=" Ar &amp; St"/>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view="pageBreakPreview" topLeftCell="A10" zoomScale="85" zoomScaleSheetLayoutView="85" workbookViewId="0">
      <selection activeCell="L18" sqref="L18"/>
    </sheetView>
  </sheetViews>
  <sheetFormatPr defaultColWidth="0" defaultRowHeight="14.4"/>
  <cols>
    <col min="1" max="1" width="9.44140625" style="28" customWidth="1"/>
    <col min="2" max="9" width="9.44140625" style="27" customWidth="1"/>
    <col min="10" max="10" width="20.6640625" style="27" customWidth="1"/>
    <col min="11" max="254" width="9.109375" style="27" customWidth="1"/>
    <col min="255" max="256" width="0" style="27" hidden="1"/>
    <col min="257" max="257" width="34.109375" style="27" customWidth="1"/>
    <col min="258" max="258" width="28.5546875" style="27" customWidth="1"/>
    <col min="259" max="259" width="32.109375" style="27" customWidth="1"/>
    <col min="260" max="260" width="4" style="27" customWidth="1"/>
    <col min="261" max="262" width="17.44140625" style="27" bestFit="1" customWidth="1"/>
    <col min="263" max="263" width="19.109375" style="27" customWidth="1"/>
    <col min="264" max="510" width="9.109375" style="27" customWidth="1"/>
    <col min="511" max="512" width="0" style="27" hidden="1"/>
    <col min="513" max="513" width="34.109375" style="27" customWidth="1"/>
    <col min="514" max="514" width="28.5546875" style="27" customWidth="1"/>
    <col min="515" max="515" width="32.109375" style="27" customWidth="1"/>
    <col min="516" max="516" width="4" style="27" customWidth="1"/>
    <col min="517" max="518" width="17.44140625" style="27" bestFit="1" customWidth="1"/>
    <col min="519" max="519" width="19.109375" style="27" customWidth="1"/>
    <col min="520" max="766" width="9.109375" style="27" customWidth="1"/>
    <col min="767" max="768" width="0" style="27" hidden="1"/>
    <col min="769" max="769" width="34.109375" style="27" customWidth="1"/>
    <col min="770" max="770" width="28.5546875" style="27" customWidth="1"/>
    <col min="771" max="771" width="32.109375" style="27" customWidth="1"/>
    <col min="772" max="772" width="4" style="27" customWidth="1"/>
    <col min="773" max="774" width="17.44140625" style="27" bestFit="1" customWidth="1"/>
    <col min="775" max="775" width="19.109375" style="27" customWidth="1"/>
    <col min="776" max="1022" width="9.109375" style="27" customWidth="1"/>
    <col min="1023" max="1024" width="0" style="27" hidden="1"/>
    <col min="1025" max="1025" width="34.109375" style="27" customWidth="1"/>
    <col min="1026" max="1026" width="28.5546875" style="27" customWidth="1"/>
    <col min="1027" max="1027" width="32.109375" style="27" customWidth="1"/>
    <col min="1028" max="1028" width="4" style="27" customWidth="1"/>
    <col min="1029" max="1030" width="17.44140625" style="27" bestFit="1" customWidth="1"/>
    <col min="1031" max="1031" width="19.109375" style="27" customWidth="1"/>
    <col min="1032" max="1278" width="9.109375" style="27" customWidth="1"/>
    <col min="1279" max="1280" width="0" style="27" hidden="1"/>
    <col min="1281" max="1281" width="34.109375" style="27" customWidth="1"/>
    <col min="1282" max="1282" width="28.5546875" style="27" customWidth="1"/>
    <col min="1283" max="1283" width="32.109375" style="27" customWidth="1"/>
    <col min="1284" max="1284" width="4" style="27" customWidth="1"/>
    <col min="1285" max="1286" width="17.44140625" style="27" bestFit="1" customWidth="1"/>
    <col min="1287" max="1287" width="19.109375" style="27" customWidth="1"/>
    <col min="1288" max="1534" width="9.109375" style="27" customWidth="1"/>
    <col min="1535" max="1536" width="0" style="27" hidden="1"/>
    <col min="1537" max="1537" width="34.109375" style="27" customWidth="1"/>
    <col min="1538" max="1538" width="28.5546875" style="27" customWidth="1"/>
    <col min="1539" max="1539" width="32.109375" style="27" customWidth="1"/>
    <col min="1540" max="1540" width="4" style="27" customWidth="1"/>
    <col min="1541" max="1542" width="17.44140625" style="27" bestFit="1" customWidth="1"/>
    <col min="1543" max="1543" width="19.109375" style="27" customWidth="1"/>
    <col min="1544" max="1790" width="9.109375" style="27" customWidth="1"/>
    <col min="1791" max="1792" width="0" style="27" hidden="1"/>
    <col min="1793" max="1793" width="34.109375" style="27" customWidth="1"/>
    <col min="1794" max="1794" width="28.5546875" style="27" customWidth="1"/>
    <col min="1795" max="1795" width="32.109375" style="27" customWidth="1"/>
    <col min="1796" max="1796" width="4" style="27" customWidth="1"/>
    <col min="1797" max="1798" width="17.44140625" style="27" bestFit="1" customWidth="1"/>
    <col min="1799" max="1799" width="19.109375" style="27" customWidth="1"/>
    <col min="1800" max="2046" width="9.109375" style="27" customWidth="1"/>
    <col min="2047" max="2048" width="0" style="27" hidden="1"/>
    <col min="2049" max="2049" width="34.109375" style="27" customWidth="1"/>
    <col min="2050" max="2050" width="28.5546875" style="27" customWidth="1"/>
    <col min="2051" max="2051" width="32.109375" style="27" customWidth="1"/>
    <col min="2052" max="2052" width="4" style="27" customWidth="1"/>
    <col min="2053" max="2054" width="17.44140625" style="27" bestFit="1" customWidth="1"/>
    <col min="2055" max="2055" width="19.109375" style="27" customWidth="1"/>
    <col min="2056" max="2302" width="9.109375" style="27" customWidth="1"/>
    <col min="2303" max="2304" width="0" style="27" hidden="1"/>
    <col min="2305" max="2305" width="34.109375" style="27" customWidth="1"/>
    <col min="2306" max="2306" width="28.5546875" style="27" customWidth="1"/>
    <col min="2307" max="2307" width="32.109375" style="27" customWidth="1"/>
    <col min="2308" max="2308" width="4" style="27" customWidth="1"/>
    <col min="2309" max="2310" width="17.44140625" style="27" bestFit="1" customWidth="1"/>
    <col min="2311" max="2311" width="19.109375" style="27" customWidth="1"/>
    <col min="2312" max="2558" width="9.109375" style="27" customWidth="1"/>
    <col min="2559" max="2560" width="0" style="27" hidden="1"/>
    <col min="2561" max="2561" width="34.109375" style="27" customWidth="1"/>
    <col min="2562" max="2562" width="28.5546875" style="27" customWidth="1"/>
    <col min="2563" max="2563" width="32.109375" style="27" customWidth="1"/>
    <col min="2564" max="2564" width="4" style="27" customWidth="1"/>
    <col min="2565" max="2566" width="17.44140625" style="27" bestFit="1" customWidth="1"/>
    <col min="2567" max="2567" width="19.109375" style="27" customWidth="1"/>
    <col min="2568" max="2814" width="9.109375" style="27" customWidth="1"/>
    <col min="2815" max="2816" width="0" style="27" hidden="1"/>
    <col min="2817" max="2817" width="34.109375" style="27" customWidth="1"/>
    <col min="2818" max="2818" width="28.5546875" style="27" customWidth="1"/>
    <col min="2819" max="2819" width="32.109375" style="27" customWidth="1"/>
    <col min="2820" max="2820" width="4" style="27" customWidth="1"/>
    <col min="2821" max="2822" width="17.44140625" style="27" bestFit="1" customWidth="1"/>
    <col min="2823" max="2823" width="19.109375" style="27" customWidth="1"/>
    <col min="2824" max="3070" width="9.109375" style="27" customWidth="1"/>
    <col min="3071" max="3072" width="0" style="27" hidden="1"/>
    <col min="3073" max="3073" width="34.109375" style="27" customWidth="1"/>
    <col min="3074" max="3074" width="28.5546875" style="27" customWidth="1"/>
    <col min="3075" max="3075" width="32.109375" style="27" customWidth="1"/>
    <col min="3076" max="3076" width="4" style="27" customWidth="1"/>
    <col min="3077" max="3078" width="17.44140625" style="27" bestFit="1" customWidth="1"/>
    <col min="3079" max="3079" width="19.109375" style="27" customWidth="1"/>
    <col min="3080" max="3326" width="9.109375" style="27" customWidth="1"/>
    <col min="3327" max="3328" width="0" style="27" hidden="1"/>
    <col min="3329" max="3329" width="34.109375" style="27" customWidth="1"/>
    <col min="3330" max="3330" width="28.5546875" style="27" customWidth="1"/>
    <col min="3331" max="3331" width="32.109375" style="27" customWidth="1"/>
    <col min="3332" max="3332" width="4" style="27" customWidth="1"/>
    <col min="3333" max="3334" width="17.44140625" style="27" bestFit="1" customWidth="1"/>
    <col min="3335" max="3335" width="19.109375" style="27" customWidth="1"/>
    <col min="3336" max="3582" width="9.109375" style="27" customWidth="1"/>
    <col min="3583" max="3584" width="0" style="27" hidden="1"/>
    <col min="3585" max="3585" width="34.109375" style="27" customWidth="1"/>
    <col min="3586" max="3586" width="28.5546875" style="27" customWidth="1"/>
    <col min="3587" max="3587" width="32.109375" style="27" customWidth="1"/>
    <col min="3588" max="3588" width="4" style="27" customWidth="1"/>
    <col min="3589" max="3590" width="17.44140625" style="27" bestFit="1" customWidth="1"/>
    <col min="3591" max="3591" width="19.109375" style="27" customWidth="1"/>
    <col min="3592" max="3838" width="9.109375" style="27" customWidth="1"/>
    <col min="3839" max="3840" width="0" style="27" hidden="1"/>
    <col min="3841" max="3841" width="34.109375" style="27" customWidth="1"/>
    <col min="3842" max="3842" width="28.5546875" style="27" customWidth="1"/>
    <col min="3843" max="3843" width="32.109375" style="27" customWidth="1"/>
    <col min="3844" max="3844" width="4" style="27" customWidth="1"/>
    <col min="3845" max="3846" width="17.44140625" style="27" bestFit="1" customWidth="1"/>
    <col min="3847" max="3847" width="19.109375" style="27" customWidth="1"/>
    <col min="3848" max="4094" width="9.109375" style="27" customWidth="1"/>
    <col min="4095" max="4096" width="0" style="27" hidden="1"/>
    <col min="4097" max="4097" width="34.109375" style="27" customWidth="1"/>
    <col min="4098" max="4098" width="28.5546875" style="27" customWidth="1"/>
    <col min="4099" max="4099" width="32.109375" style="27" customWidth="1"/>
    <col min="4100" max="4100" width="4" style="27" customWidth="1"/>
    <col min="4101" max="4102" width="17.44140625" style="27" bestFit="1" customWidth="1"/>
    <col min="4103" max="4103" width="19.109375" style="27" customWidth="1"/>
    <col min="4104" max="4350" width="9.109375" style="27" customWidth="1"/>
    <col min="4351" max="4352" width="0" style="27" hidden="1"/>
    <col min="4353" max="4353" width="34.109375" style="27" customWidth="1"/>
    <col min="4354" max="4354" width="28.5546875" style="27" customWidth="1"/>
    <col min="4355" max="4355" width="32.109375" style="27" customWidth="1"/>
    <col min="4356" max="4356" width="4" style="27" customWidth="1"/>
    <col min="4357" max="4358" width="17.44140625" style="27" bestFit="1" customWidth="1"/>
    <col min="4359" max="4359" width="19.109375" style="27" customWidth="1"/>
    <col min="4360" max="4606" width="9.109375" style="27" customWidth="1"/>
    <col min="4607" max="4608" width="0" style="27" hidden="1"/>
    <col min="4609" max="4609" width="34.109375" style="27" customWidth="1"/>
    <col min="4610" max="4610" width="28.5546875" style="27" customWidth="1"/>
    <col min="4611" max="4611" width="32.109375" style="27" customWidth="1"/>
    <col min="4612" max="4612" width="4" style="27" customWidth="1"/>
    <col min="4613" max="4614" width="17.44140625" style="27" bestFit="1" customWidth="1"/>
    <col min="4615" max="4615" width="19.109375" style="27" customWidth="1"/>
    <col min="4616" max="4862" width="9.109375" style="27" customWidth="1"/>
    <col min="4863" max="4864" width="0" style="27" hidden="1"/>
    <col min="4865" max="4865" width="34.109375" style="27" customWidth="1"/>
    <col min="4866" max="4866" width="28.5546875" style="27" customWidth="1"/>
    <col min="4867" max="4867" width="32.109375" style="27" customWidth="1"/>
    <col min="4868" max="4868" width="4" style="27" customWidth="1"/>
    <col min="4869" max="4870" width="17.44140625" style="27" bestFit="1" customWidth="1"/>
    <col min="4871" max="4871" width="19.109375" style="27" customWidth="1"/>
    <col min="4872" max="5118" width="9.109375" style="27" customWidth="1"/>
    <col min="5119" max="5120" width="0" style="27" hidden="1"/>
    <col min="5121" max="5121" width="34.109375" style="27" customWidth="1"/>
    <col min="5122" max="5122" width="28.5546875" style="27" customWidth="1"/>
    <col min="5123" max="5123" width="32.109375" style="27" customWidth="1"/>
    <col min="5124" max="5124" width="4" style="27" customWidth="1"/>
    <col min="5125" max="5126" width="17.44140625" style="27" bestFit="1" customWidth="1"/>
    <col min="5127" max="5127" width="19.109375" style="27" customWidth="1"/>
    <col min="5128" max="5374" width="9.109375" style="27" customWidth="1"/>
    <col min="5375" max="5376" width="0" style="27" hidden="1"/>
    <col min="5377" max="5377" width="34.109375" style="27" customWidth="1"/>
    <col min="5378" max="5378" width="28.5546875" style="27" customWidth="1"/>
    <col min="5379" max="5379" width="32.109375" style="27" customWidth="1"/>
    <col min="5380" max="5380" width="4" style="27" customWidth="1"/>
    <col min="5381" max="5382" width="17.44140625" style="27" bestFit="1" customWidth="1"/>
    <col min="5383" max="5383" width="19.109375" style="27" customWidth="1"/>
    <col min="5384" max="5630" width="9.109375" style="27" customWidth="1"/>
    <col min="5631" max="5632" width="0" style="27" hidden="1"/>
    <col min="5633" max="5633" width="34.109375" style="27" customWidth="1"/>
    <col min="5634" max="5634" width="28.5546875" style="27" customWidth="1"/>
    <col min="5635" max="5635" width="32.109375" style="27" customWidth="1"/>
    <col min="5636" max="5636" width="4" style="27" customWidth="1"/>
    <col min="5637" max="5638" width="17.44140625" style="27" bestFit="1" customWidth="1"/>
    <col min="5639" max="5639" width="19.109375" style="27" customWidth="1"/>
    <col min="5640" max="5886" width="9.109375" style="27" customWidth="1"/>
    <col min="5887" max="5888" width="0" style="27" hidden="1"/>
    <col min="5889" max="5889" width="34.109375" style="27" customWidth="1"/>
    <col min="5890" max="5890" width="28.5546875" style="27" customWidth="1"/>
    <col min="5891" max="5891" width="32.109375" style="27" customWidth="1"/>
    <col min="5892" max="5892" width="4" style="27" customWidth="1"/>
    <col min="5893" max="5894" width="17.44140625" style="27" bestFit="1" customWidth="1"/>
    <col min="5895" max="5895" width="19.109375" style="27" customWidth="1"/>
    <col min="5896" max="6142" width="9.109375" style="27" customWidth="1"/>
    <col min="6143" max="6144" width="0" style="27" hidden="1"/>
    <col min="6145" max="6145" width="34.109375" style="27" customWidth="1"/>
    <col min="6146" max="6146" width="28.5546875" style="27" customWidth="1"/>
    <col min="6147" max="6147" width="32.109375" style="27" customWidth="1"/>
    <col min="6148" max="6148" width="4" style="27" customWidth="1"/>
    <col min="6149" max="6150" width="17.44140625" style="27" bestFit="1" customWidth="1"/>
    <col min="6151" max="6151" width="19.109375" style="27" customWidth="1"/>
    <col min="6152" max="6398" width="9.109375" style="27" customWidth="1"/>
    <col min="6399" max="6400" width="0" style="27" hidden="1"/>
    <col min="6401" max="6401" width="34.109375" style="27" customWidth="1"/>
    <col min="6402" max="6402" width="28.5546875" style="27" customWidth="1"/>
    <col min="6403" max="6403" width="32.109375" style="27" customWidth="1"/>
    <col min="6404" max="6404" width="4" style="27" customWidth="1"/>
    <col min="6405" max="6406" width="17.44140625" style="27" bestFit="1" customWidth="1"/>
    <col min="6407" max="6407" width="19.109375" style="27" customWidth="1"/>
    <col min="6408" max="6654" width="9.109375" style="27" customWidth="1"/>
    <col min="6655" max="6656" width="0" style="27" hidden="1"/>
    <col min="6657" max="6657" width="34.109375" style="27" customWidth="1"/>
    <col min="6658" max="6658" width="28.5546875" style="27" customWidth="1"/>
    <col min="6659" max="6659" width="32.109375" style="27" customWidth="1"/>
    <col min="6660" max="6660" width="4" style="27" customWidth="1"/>
    <col min="6661" max="6662" width="17.44140625" style="27" bestFit="1" customWidth="1"/>
    <col min="6663" max="6663" width="19.109375" style="27" customWidth="1"/>
    <col min="6664" max="6910" width="9.109375" style="27" customWidth="1"/>
    <col min="6911" max="6912" width="0" style="27" hidden="1"/>
    <col min="6913" max="6913" width="34.109375" style="27" customWidth="1"/>
    <col min="6914" max="6914" width="28.5546875" style="27" customWidth="1"/>
    <col min="6915" max="6915" width="32.109375" style="27" customWidth="1"/>
    <col min="6916" max="6916" width="4" style="27" customWidth="1"/>
    <col min="6917" max="6918" width="17.44140625" style="27" bestFit="1" customWidth="1"/>
    <col min="6919" max="6919" width="19.109375" style="27" customWidth="1"/>
    <col min="6920" max="7166" width="9.109375" style="27" customWidth="1"/>
    <col min="7167" max="7168" width="0" style="27" hidden="1"/>
    <col min="7169" max="7169" width="34.109375" style="27" customWidth="1"/>
    <col min="7170" max="7170" width="28.5546875" style="27" customWidth="1"/>
    <col min="7171" max="7171" width="32.109375" style="27" customWidth="1"/>
    <col min="7172" max="7172" width="4" style="27" customWidth="1"/>
    <col min="7173" max="7174" width="17.44140625" style="27" bestFit="1" customWidth="1"/>
    <col min="7175" max="7175" width="19.109375" style="27" customWidth="1"/>
    <col min="7176" max="7422" width="9.109375" style="27" customWidth="1"/>
    <col min="7423" max="7424" width="0" style="27" hidden="1"/>
    <col min="7425" max="7425" width="34.109375" style="27" customWidth="1"/>
    <col min="7426" max="7426" width="28.5546875" style="27" customWidth="1"/>
    <col min="7427" max="7427" width="32.109375" style="27" customWidth="1"/>
    <col min="7428" max="7428" width="4" style="27" customWidth="1"/>
    <col min="7429" max="7430" width="17.44140625" style="27" bestFit="1" customWidth="1"/>
    <col min="7431" max="7431" width="19.109375" style="27" customWidth="1"/>
    <col min="7432" max="7678" width="9.109375" style="27" customWidth="1"/>
    <col min="7679" max="7680" width="0" style="27" hidden="1"/>
    <col min="7681" max="7681" width="34.109375" style="27" customWidth="1"/>
    <col min="7682" max="7682" width="28.5546875" style="27" customWidth="1"/>
    <col min="7683" max="7683" width="32.109375" style="27" customWidth="1"/>
    <col min="7684" max="7684" width="4" style="27" customWidth="1"/>
    <col min="7685" max="7686" width="17.44140625" style="27" bestFit="1" customWidth="1"/>
    <col min="7687" max="7687" width="19.109375" style="27" customWidth="1"/>
    <col min="7688" max="7934" width="9.109375" style="27" customWidth="1"/>
    <col min="7935" max="7936" width="0" style="27" hidden="1"/>
    <col min="7937" max="7937" width="34.109375" style="27" customWidth="1"/>
    <col min="7938" max="7938" width="28.5546875" style="27" customWidth="1"/>
    <col min="7939" max="7939" width="32.109375" style="27" customWidth="1"/>
    <col min="7940" max="7940" width="4" style="27" customWidth="1"/>
    <col min="7941" max="7942" width="17.44140625" style="27" bestFit="1" customWidth="1"/>
    <col min="7943" max="7943" width="19.109375" style="27" customWidth="1"/>
    <col min="7944" max="8190" width="9.109375" style="27" customWidth="1"/>
    <col min="8191" max="8192" width="0" style="27" hidden="1"/>
    <col min="8193" max="8193" width="34.109375" style="27" customWidth="1"/>
    <col min="8194" max="8194" width="28.5546875" style="27" customWidth="1"/>
    <col min="8195" max="8195" width="32.109375" style="27" customWidth="1"/>
    <col min="8196" max="8196" width="4" style="27" customWidth="1"/>
    <col min="8197" max="8198" width="17.44140625" style="27" bestFit="1" customWidth="1"/>
    <col min="8199" max="8199" width="19.109375" style="27" customWidth="1"/>
    <col min="8200" max="8446" width="9.109375" style="27" customWidth="1"/>
    <col min="8447" max="8448" width="0" style="27" hidden="1"/>
    <col min="8449" max="8449" width="34.109375" style="27" customWidth="1"/>
    <col min="8450" max="8450" width="28.5546875" style="27" customWidth="1"/>
    <col min="8451" max="8451" width="32.109375" style="27" customWidth="1"/>
    <col min="8452" max="8452" width="4" style="27" customWidth="1"/>
    <col min="8453" max="8454" width="17.44140625" style="27" bestFit="1" customWidth="1"/>
    <col min="8455" max="8455" width="19.109375" style="27" customWidth="1"/>
    <col min="8456" max="8702" width="9.109375" style="27" customWidth="1"/>
    <col min="8703" max="8704" width="0" style="27" hidden="1"/>
    <col min="8705" max="8705" width="34.109375" style="27" customWidth="1"/>
    <col min="8706" max="8706" width="28.5546875" style="27" customWidth="1"/>
    <col min="8707" max="8707" width="32.109375" style="27" customWidth="1"/>
    <col min="8708" max="8708" width="4" style="27" customWidth="1"/>
    <col min="8709" max="8710" width="17.44140625" style="27" bestFit="1" customWidth="1"/>
    <col min="8711" max="8711" width="19.109375" style="27" customWidth="1"/>
    <col min="8712" max="8958" width="9.109375" style="27" customWidth="1"/>
    <col min="8959" max="8960" width="0" style="27" hidden="1"/>
    <col min="8961" max="8961" width="34.109375" style="27" customWidth="1"/>
    <col min="8962" max="8962" width="28.5546875" style="27" customWidth="1"/>
    <col min="8963" max="8963" width="32.109375" style="27" customWidth="1"/>
    <col min="8964" max="8964" width="4" style="27" customWidth="1"/>
    <col min="8965" max="8966" width="17.44140625" style="27" bestFit="1" customWidth="1"/>
    <col min="8967" max="8967" width="19.109375" style="27" customWidth="1"/>
    <col min="8968" max="9214" width="9.109375" style="27" customWidth="1"/>
    <col min="9215" max="9216" width="0" style="27" hidden="1"/>
    <col min="9217" max="9217" width="34.109375" style="27" customWidth="1"/>
    <col min="9218" max="9218" width="28.5546875" style="27" customWidth="1"/>
    <col min="9219" max="9219" width="32.109375" style="27" customWidth="1"/>
    <col min="9220" max="9220" width="4" style="27" customWidth="1"/>
    <col min="9221" max="9222" width="17.44140625" style="27" bestFit="1" customWidth="1"/>
    <col min="9223" max="9223" width="19.109375" style="27" customWidth="1"/>
    <col min="9224" max="9470" width="9.109375" style="27" customWidth="1"/>
    <col min="9471" max="9472" width="0" style="27" hidden="1"/>
    <col min="9473" max="9473" width="34.109375" style="27" customWidth="1"/>
    <col min="9474" max="9474" width="28.5546875" style="27" customWidth="1"/>
    <col min="9475" max="9475" width="32.109375" style="27" customWidth="1"/>
    <col min="9476" max="9476" width="4" style="27" customWidth="1"/>
    <col min="9477" max="9478" width="17.44140625" style="27" bestFit="1" customWidth="1"/>
    <col min="9479" max="9479" width="19.109375" style="27" customWidth="1"/>
    <col min="9480" max="9726" width="9.109375" style="27" customWidth="1"/>
    <col min="9727" max="9728" width="0" style="27" hidden="1"/>
    <col min="9729" max="9729" width="34.109375" style="27" customWidth="1"/>
    <col min="9730" max="9730" width="28.5546875" style="27" customWidth="1"/>
    <col min="9731" max="9731" width="32.109375" style="27" customWidth="1"/>
    <col min="9732" max="9732" width="4" style="27" customWidth="1"/>
    <col min="9733" max="9734" width="17.44140625" style="27" bestFit="1" customWidth="1"/>
    <col min="9735" max="9735" width="19.109375" style="27" customWidth="1"/>
    <col min="9736" max="9982" width="9.109375" style="27" customWidth="1"/>
    <col min="9983" max="9984" width="0" style="27" hidden="1"/>
    <col min="9985" max="9985" width="34.109375" style="27" customWidth="1"/>
    <col min="9986" max="9986" width="28.5546875" style="27" customWidth="1"/>
    <col min="9987" max="9987" width="32.109375" style="27" customWidth="1"/>
    <col min="9988" max="9988" width="4" style="27" customWidth="1"/>
    <col min="9989" max="9990" width="17.44140625" style="27" bestFit="1" customWidth="1"/>
    <col min="9991" max="9991" width="19.109375" style="27" customWidth="1"/>
    <col min="9992" max="10238" width="9.109375" style="27" customWidth="1"/>
    <col min="10239" max="10240" width="0" style="27" hidden="1"/>
    <col min="10241" max="10241" width="34.109375" style="27" customWidth="1"/>
    <col min="10242" max="10242" width="28.5546875" style="27" customWidth="1"/>
    <col min="10243" max="10243" width="32.109375" style="27" customWidth="1"/>
    <col min="10244" max="10244" width="4" style="27" customWidth="1"/>
    <col min="10245" max="10246" width="17.44140625" style="27" bestFit="1" customWidth="1"/>
    <col min="10247" max="10247" width="19.109375" style="27" customWidth="1"/>
    <col min="10248" max="10494" width="9.109375" style="27" customWidth="1"/>
    <col min="10495" max="10496" width="0" style="27" hidden="1"/>
    <col min="10497" max="10497" width="34.109375" style="27" customWidth="1"/>
    <col min="10498" max="10498" width="28.5546875" style="27" customWidth="1"/>
    <col min="10499" max="10499" width="32.109375" style="27" customWidth="1"/>
    <col min="10500" max="10500" width="4" style="27" customWidth="1"/>
    <col min="10501" max="10502" width="17.44140625" style="27" bestFit="1" customWidth="1"/>
    <col min="10503" max="10503" width="19.109375" style="27" customWidth="1"/>
    <col min="10504" max="10750" width="9.109375" style="27" customWidth="1"/>
    <col min="10751" max="10752" width="0" style="27" hidden="1"/>
    <col min="10753" max="10753" width="34.109375" style="27" customWidth="1"/>
    <col min="10754" max="10754" width="28.5546875" style="27" customWidth="1"/>
    <col min="10755" max="10755" width="32.109375" style="27" customWidth="1"/>
    <col min="10756" max="10756" width="4" style="27" customWidth="1"/>
    <col min="10757" max="10758" width="17.44140625" style="27" bestFit="1" customWidth="1"/>
    <col min="10759" max="10759" width="19.109375" style="27" customWidth="1"/>
    <col min="10760" max="11006" width="9.109375" style="27" customWidth="1"/>
    <col min="11007" max="11008" width="0" style="27" hidden="1"/>
    <col min="11009" max="11009" width="34.109375" style="27" customWidth="1"/>
    <col min="11010" max="11010" width="28.5546875" style="27" customWidth="1"/>
    <col min="11011" max="11011" width="32.109375" style="27" customWidth="1"/>
    <col min="11012" max="11012" width="4" style="27" customWidth="1"/>
    <col min="11013" max="11014" width="17.44140625" style="27" bestFit="1" customWidth="1"/>
    <col min="11015" max="11015" width="19.109375" style="27" customWidth="1"/>
    <col min="11016" max="11262" width="9.109375" style="27" customWidth="1"/>
    <col min="11263" max="11264" width="0" style="27" hidden="1"/>
    <col min="11265" max="11265" width="34.109375" style="27" customWidth="1"/>
    <col min="11266" max="11266" width="28.5546875" style="27" customWidth="1"/>
    <col min="11267" max="11267" width="32.109375" style="27" customWidth="1"/>
    <col min="11268" max="11268" width="4" style="27" customWidth="1"/>
    <col min="11269" max="11270" width="17.44140625" style="27" bestFit="1" customWidth="1"/>
    <col min="11271" max="11271" width="19.109375" style="27" customWidth="1"/>
    <col min="11272" max="11518" width="9.109375" style="27" customWidth="1"/>
    <col min="11519" max="11520" width="0" style="27" hidden="1"/>
    <col min="11521" max="11521" width="34.109375" style="27" customWidth="1"/>
    <col min="11522" max="11522" width="28.5546875" style="27" customWidth="1"/>
    <col min="11523" max="11523" width="32.109375" style="27" customWidth="1"/>
    <col min="11524" max="11524" width="4" style="27" customWidth="1"/>
    <col min="11525" max="11526" width="17.44140625" style="27" bestFit="1" customWidth="1"/>
    <col min="11527" max="11527" width="19.109375" style="27" customWidth="1"/>
    <col min="11528" max="11774" width="9.109375" style="27" customWidth="1"/>
    <col min="11775" max="11776" width="0" style="27" hidden="1"/>
    <col min="11777" max="11777" width="34.109375" style="27" customWidth="1"/>
    <col min="11778" max="11778" width="28.5546875" style="27" customWidth="1"/>
    <col min="11779" max="11779" width="32.109375" style="27" customWidth="1"/>
    <col min="11780" max="11780" width="4" style="27" customWidth="1"/>
    <col min="11781" max="11782" width="17.44140625" style="27" bestFit="1" customWidth="1"/>
    <col min="11783" max="11783" width="19.109375" style="27" customWidth="1"/>
    <col min="11784" max="12030" width="9.109375" style="27" customWidth="1"/>
    <col min="12031" max="12032" width="0" style="27" hidden="1"/>
    <col min="12033" max="12033" width="34.109375" style="27" customWidth="1"/>
    <col min="12034" max="12034" width="28.5546875" style="27" customWidth="1"/>
    <col min="12035" max="12035" width="32.109375" style="27" customWidth="1"/>
    <col min="12036" max="12036" width="4" style="27" customWidth="1"/>
    <col min="12037" max="12038" width="17.44140625" style="27" bestFit="1" customWidth="1"/>
    <col min="12039" max="12039" width="19.109375" style="27" customWidth="1"/>
    <col min="12040" max="12286" width="9.109375" style="27" customWidth="1"/>
    <col min="12287" max="12288" width="0" style="27" hidden="1"/>
    <col min="12289" max="12289" width="34.109375" style="27" customWidth="1"/>
    <col min="12290" max="12290" width="28.5546875" style="27" customWidth="1"/>
    <col min="12291" max="12291" width="32.109375" style="27" customWidth="1"/>
    <col min="12292" max="12292" width="4" style="27" customWidth="1"/>
    <col min="12293" max="12294" width="17.44140625" style="27" bestFit="1" customWidth="1"/>
    <col min="12295" max="12295" width="19.109375" style="27" customWidth="1"/>
    <col min="12296" max="12542" width="9.109375" style="27" customWidth="1"/>
    <col min="12543" max="12544" width="0" style="27" hidden="1"/>
    <col min="12545" max="12545" width="34.109375" style="27" customWidth="1"/>
    <col min="12546" max="12546" width="28.5546875" style="27" customWidth="1"/>
    <col min="12547" max="12547" width="32.109375" style="27" customWidth="1"/>
    <col min="12548" max="12548" width="4" style="27" customWidth="1"/>
    <col min="12549" max="12550" width="17.44140625" style="27" bestFit="1" customWidth="1"/>
    <col min="12551" max="12551" width="19.109375" style="27" customWidth="1"/>
    <col min="12552" max="12798" width="9.109375" style="27" customWidth="1"/>
    <col min="12799" max="12800" width="0" style="27" hidden="1"/>
    <col min="12801" max="12801" width="34.109375" style="27" customWidth="1"/>
    <col min="12802" max="12802" width="28.5546875" style="27" customWidth="1"/>
    <col min="12803" max="12803" width="32.109375" style="27" customWidth="1"/>
    <col min="12804" max="12804" width="4" style="27" customWidth="1"/>
    <col min="12805" max="12806" width="17.44140625" style="27" bestFit="1" customWidth="1"/>
    <col min="12807" max="12807" width="19.109375" style="27" customWidth="1"/>
    <col min="12808" max="13054" width="9.109375" style="27" customWidth="1"/>
    <col min="13055" max="13056" width="0" style="27" hidden="1"/>
    <col min="13057" max="13057" width="34.109375" style="27" customWidth="1"/>
    <col min="13058" max="13058" width="28.5546875" style="27" customWidth="1"/>
    <col min="13059" max="13059" width="32.109375" style="27" customWidth="1"/>
    <col min="13060" max="13060" width="4" style="27" customWidth="1"/>
    <col min="13061" max="13062" width="17.44140625" style="27" bestFit="1" customWidth="1"/>
    <col min="13063" max="13063" width="19.109375" style="27" customWidth="1"/>
    <col min="13064" max="13310" width="9.109375" style="27" customWidth="1"/>
    <col min="13311" max="13312" width="0" style="27" hidden="1"/>
    <col min="13313" max="13313" width="34.109375" style="27" customWidth="1"/>
    <col min="13314" max="13314" width="28.5546875" style="27" customWidth="1"/>
    <col min="13315" max="13315" width="32.109375" style="27" customWidth="1"/>
    <col min="13316" max="13316" width="4" style="27" customWidth="1"/>
    <col min="13317" max="13318" width="17.44140625" style="27" bestFit="1" customWidth="1"/>
    <col min="13319" max="13319" width="19.109375" style="27" customWidth="1"/>
    <col min="13320" max="13566" width="9.109375" style="27" customWidth="1"/>
    <col min="13567" max="13568" width="0" style="27" hidden="1"/>
    <col min="13569" max="13569" width="34.109375" style="27" customWidth="1"/>
    <col min="13570" max="13570" width="28.5546875" style="27" customWidth="1"/>
    <col min="13571" max="13571" width="32.109375" style="27" customWidth="1"/>
    <col min="13572" max="13572" width="4" style="27" customWidth="1"/>
    <col min="13573" max="13574" width="17.44140625" style="27" bestFit="1" customWidth="1"/>
    <col min="13575" max="13575" width="19.109375" style="27" customWidth="1"/>
    <col min="13576" max="13822" width="9.109375" style="27" customWidth="1"/>
    <col min="13823" max="13824" width="0" style="27" hidden="1"/>
    <col min="13825" max="13825" width="34.109375" style="27" customWidth="1"/>
    <col min="13826" max="13826" width="28.5546875" style="27" customWidth="1"/>
    <col min="13827" max="13827" width="32.109375" style="27" customWidth="1"/>
    <col min="13828" max="13828" width="4" style="27" customWidth="1"/>
    <col min="13829" max="13830" width="17.44140625" style="27" bestFit="1" customWidth="1"/>
    <col min="13831" max="13831" width="19.109375" style="27" customWidth="1"/>
    <col min="13832" max="14078" width="9.109375" style="27" customWidth="1"/>
    <col min="14079" max="14080" width="0" style="27" hidden="1"/>
    <col min="14081" max="14081" width="34.109375" style="27" customWidth="1"/>
    <col min="14082" max="14082" width="28.5546875" style="27" customWidth="1"/>
    <col min="14083" max="14083" width="32.109375" style="27" customWidth="1"/>
    <col min="14084" max="14084" width="4" style="27" customWidth="1"/>
    <col min="14085" max="14086" width="17.44140625" style="27" bestFit="1" customWidth="1"/>
    <col min="14087" max="14087" width="19.109375" style="27" customWidth="1"/>
    <col min="14088" max="14334" width="9.109375" style="27" customWidth="1"/>
    <col min="14335" max="14336" width="0" style="27" hidden="1"/>
    <col min="14337" max="14337" width="34.109375" style="27" customWidth="1"/>
    <col min="14338" max="14338" width="28.5546875" style="27" customWidth="1"/>
    <col min="14339" max="14339" width="32.109375" style="27" customWidth="1"/>
    <col min="14340" max="14340" width="4" style="27" customWidth="1"/>
    <col min="14341" max="14342" width="17.44140625" style="27" bestFit="1" customWidth="1"/>
    <col min="14343" max="14343" width="19.109375" style="27" customWidth="1"/>
    <col min="14344" max="14590" width="9.109375" style="27" customWidth="1"/>
    <col min="14591" max="14592" width="0" style="27" hidden="1"/>
    <col min="14593" max="14593" width="34.109375" style="27" customWidth="1"/>
    <col min="14594" max="14594" width="28.5546875" style="27" customWidth="1"/>
    <col min="14595" max="14595" width="32.109375" style="27" customWidth="1"/>
    <col min="14596" max="14596" width="4" style="27" customWidth="1"/>
    <col min="14597" max="14598" width="17.44140625" style="27" bestFit="1" customWidth="1"/>
    <col min="14599" max="14599" width="19.109375" style="27" customWidth="1"/>
    <col min="14600" max="14846" width="9.109375" style="27" customWidth="1"/>
    <col min="14847" max="14848" width="0" style="27" hidden="1"/>
    <col min="14849" max="14849" width="34.109375" style="27" customWidth="1"/>
    <col min="14850" max="14850" width="28.5546875" style="27" customWidth="1"/>
    <col min="14851" max="14851" width="32.109375" style="27" customWidth="1"/>
    <col min="14852" max="14852" width="4" style="27" customWidth="1"/>
    <col min="14853" max="14854" width="17.44140625" style="27" bestFit="1" customWidth="1"/>
    <col min="14855" max="14855" width="19.109375" style="27" customWidth="1"/>
    <col min="14856" max="15102" width="9.109375" style="27" customWidth="1"/>
    <col min="15103" max="15104" width="0" style="27" hidden="1"/>
    <col min="15105" max="15105" width="34.109375" style="27" customWidth="1"/>
    <col min="15106" max="15106" width="28.5546875" style="27" customWidth="1"/>
    <col min="15107" max="15107" width="32.109375" style="27" customWidth="1"/>
    <col min="15108" max="15108" width="4" style="27" customWidth="1"/>
    <col min="15109" max="15110" width="17.44140625" style="27" bestFit="1" customWidth="1"/>
    <col min="15111" max="15111" width="19.109375" style="27" customWidth="1"/>
    <col min="15112" max="15358" width="9.109375" style="27" customWidth="1"/>
    <col min="15359" max="15360" width="0" style="27" hidden="1"/>
    <col min="15361" max="15361" width="34.109375" style="27" customWidth="1"/>
    <col min="15362" max="15362" width="28.5546875" style="27" customWidth="1"/>
    <col min="15363" max="15363" width="32.109375" style="27" customWidth="1"/>
    <col min="15364" max="15364" width="4" style="27" customWidth="1"/>
    <col min="15365" max="15366" width="17.44140625" style="27" bestFit="1" customWidth="1"/>
    <col min="15367" max="15367" width="19.109375" style="27" customWidth="1"/>
    <col min="15368" max="15614" width="9.109375" style="27" customWidth="1"/>
    <col min="15615" max="15616" width="0" style="27" hidden="1"/>
    <col min="15617" max="15617" width="34.109375" style="27" customWidth="1"/>
    <col min="15618" max="15618" width="28.5546875" style="27" customWidth="1"/>
    <col min="15619" max="15619" width="32.109375" style="27" customWidth="1"/>
    <col min="15620" max="15620" width="4" style="27" customWidth="1"/>
    <col min="15621" max="15622" width="17.44140625" style="27" bestFit="1" customWidth="1"/>
    <col min="15623" max="15623" width="19.109375" style="27" customWidth="1"/>
    <col min="15624" max="15870" width="9.109375" style="27" customWidth="1"/>
    <col min="15871" max="15872" width="0" style="27" hidden="1"/>
    <col min="15873" max="15873" width="34.109375" style="27" customWidth="1"/>
    <col min="15874" max="15874" width="28.5546875" style="27" customWidth="1"/>
    <col min="15875" max="15875" width="32.109375" style="27" customWidth="1"/>
    <col min="15876" max="15876" width="4" style="27" customWidth="1"/>
    <col min="15877" max="15878" width="17.44140625" style="27" bestFit="1" customWidth="1"/>
    <col min="15879" max="15879" width="19.109375" style="27" customWidth="1"/>
    <col min="15880" max="16126" width="9.109375" style="27" customWidth="1"/>
    <col min="16127" max="16128" width="0" style="27" hidden="1"/>
    <col min="16129" max="16129" width="34.109375" style="27" customWidth="1"/>
    <col min="16130" max="16130" width="28.5546875" style="27" customWidth="1"/>
    <col min="16131" max="16131" width="32.109375" style="27" customWidth="1"/>
    <col min="16132" max="16132" width="4" style="27" customWidth="1"/>
    <col min="16133" max="16134" width="17.44140625" style="27" bestFit="1" customWidth="1"/>
    <col min="16135" max="16135" width="19.109375" style="27" customWidth="1"/>
    <col min="16136" max="16382" width="9.109375" style="27" customWidth="1"/>
    <col min="16383" max="16384" width="0" style="27" hidden="1"/>
  </cols>
  <sheetData>
    <row r="1" spans="1:10" s="10" customFormat="1" ht="16.2" thickTop="1">
      <c r="A1" s="297" t="s">
        <v>143</v>
      </c>
      <c r="B1" s="298"/>
      <c r="C1" s="298"/>
      <c r="D1" s="298"/>
      <c r="E1" s="298"/>
      <c r="F1" s="298"/>
      <c r="G1" s="298"/>
      <c r="H1" s="298"/>
      <c r="I1" s="298"/>
      <c r="J1" s="299"/>
    </row>
    <row r="2" spans="1:10" s="10" customFormat="1" ht="15.6">
      <c r="A2" s="300"/>
      <c r="B2" s="301"/>
      <c r="C2" s="301"/>
      <c r="D2" s="301"/>
      <c r="E2" s="301"/>
      <c r="F2" s="301"/>
      <c r="G2" s="301"/>
      <c r="H2" s="301"/>
      <c r="I2" s="301"/>
      <c r="J2" s="302"/>
    </row>
    <row r="3" spans="1:10" s="10" customFormat="1" ht="15.6">
      <c r="A3" s="300"/>
      <c r="B3" s="301"/>
      <c r="C3" s="301"/>
      <c r="D3" s="301"/>
      <c r="E3" s="301"/>
      <c r="F3" s="301"/>
      <c r="G3" s="301"/>
      <c r="H3" s="301"/>
      <c r="I3" s="301"/>
      <c r="J3" s="302"/>
    </row>
    <row r="4" spans="1:10" s="10" customFormat="1" ht="15.6">
      <c r="A4" s="300"/>
      <c r="B4" s="301"/>
      <c r="C4" s="301"/>
      <c r="D4" s="301"/>
      <c r="E4" s="301"/>
      <c r="F4" s="301"/>
      <c r="G4" s="301"/>
      <c r="H4" s="301"/>
      <c r="I4" s="301"/>
      <c r="J4" s="302"/>
    </row>
    <row r="5" spans="1:10" s="10" customFormat="1" ht="15.6">
      <c r="A5" s="300"/>
      <c r="B5" s="301"/>
      <c r="C5" s="301"/>
      <c r="D5" s="301"/>
      <c r="E5" s="301"/>
      <c r="F5" s="301"/>
      <c r="G5" s="301"/>
      <c r="H5" s="301"/>
      <c r="I5" s="301"/>
      <c r="J5" s="302"/>
    </row>
    <row r="6" spans="1:10" s="10" customFormat="1" ht="15.6">
      <c r="A6" s="11"/>
      <c r="B6" s="12"/>
      <c r="C6" s="12"/>
      <c r="D6" s="12"/>
      <c r="E6" s="12"/>
      <c r="F6" s="12"/>
      <c r="G6" s="12"/>
      <c r="H6" s="12"/>
      <c r="I6" s="12"/>
      <c r="J6" s="13"/>
    </row>
    <row r="7" spans="1:10" s="10" customFormat="1" ht="16.2" thickBot="1">
      <c r="A7" s="14"/>
      <c r="B7" s="15"/>
      <c r="C7" s="15"/>
      <c r="D7" s="15"/>
      <c r="E7" s="15"/>
      <c r="F7" s="15"/>
      <c r="G7" s="15"/>
      <c r="H7" s="15"/>
      <c r="I7" s="15"/>
      <c r="J7" s="16"/>
    </row>
    <row r="8" spans="1:10" s="10" customFormat="1" ht="16.2" thickTop="1">
      <c r="A8" s="17"/>
      <c r="B8" s="18"/>
      <c r="C8" s="18"/>
      <c r="D8" s="18"/>
      <c r="E8" s="18"/>
      <c r="F8" s="18"/>
      <c r="G8" s="18"/>
      <c r="H8" s="18"/>
      <c r="I8" s="18"/>
      <c r="J8" s="19"/>
    </row>
    <row r="9" spans="1:10" s="10" customFormat="1" ht="15.6">
      <c r="A9" s="303" t="s">
        <v>22</v>
      </c>
      <c r="B9" s="304"/>
      <c r="C9" s="304"/>
      <c r="D9" s="304"/>
      <c r="E9" s="304"/>
      <c r="F9" s="304"/>
      <c r="G9" s="304"/>
      <c r="H9" s="304"/>
      <c r="I9" s="304"/>
      <c r="J9" s="305"/>
    </row>
    <row r="10" spans="1:10" s="10" customFormat="1" ht="25.5" customHeight="1">
      <c r="A10" s="306" t="s">
        <v>260</v>
      </c>
      <c r="B10" s="307"/>
      <c r="C10" s="307"/>
      <c r="D10" s="307"/>
      <c r="E10" s="307"/>
      <c r="F10" s="307"/>
      <c r="G10" s="307"/>
      <c r="H10" s="307"/>
      <c r="I10" s="307"/>
      <c r="J10" s="308"/>
    </row>
    <row r="11" spans="1:10" s="10" customFormat="1" ht="27.75" customHeight="1">
      <c r="A11" s="306"/>
      <c r="B11" s="307"/>
      <c r="C11" s="307"/>
      <c r="D11" s="307"/>
      <c r="E11" s="307"/>
      <c r="F11" s="307"/>
      <c r="G11" s="307"/>
      <c r="H11" s="307"/>
      <c r="I11" s="307"/>
      <c r="J11" s="308"/>
    </row>
    <row r="12" spans="1:10" s="10" customFormat="1" ht="16.2" thickBot="1">
      <c r="A12" s="20"/>
      <c r="B12" s="21"/>
      <c r="C12" s="21"/>
      <c r="D12" s="21"/>
      <c r="E12" s="21"/>
      <c r="F12" s="21"/>
      <c r="G12" s="21"/>
      <c r="H12" s="21"/>
      <c r="I12" s="21"/>
      <c r="J12" s="22"/>
    </row>
    <row r="13" spans="1:10" s="10" customFormat="1" ht="16.2" thickTop="1">
      <c r="A13" s="23"/>
      <c r="B13" s="24"/>
      <c r="C13" s="24"/>
      <c r="D13" s="24"/>
      <c r="E13" s="24"/>
      <c r="F13" s="24"/>
      <c r="G13" s="24"/>
      <c r="H13" s="24"/>
      <c r="I13" s="24"/>
      <c r="J13" s="25"/>
    </row>
    <row r="14" spans="1:10" s="10" customFormat="1" ht="10.5" customHeight="1">
      <c r="A14" s="303" t="s">
        <v>23</v>
      </c>
      <c r="B14" s="304"/>
      <c r="C14" s="304"/>
      <c r="D14" s="304"/>
      <c r="E14" s="304"/>
      <c r="F14" s="304"/>
      <c r="G14" s="304"/>
      <c r="H14" s="304"/>
      <c r="I14" s="304"/>
      <c r="J14" s="305"/>
    </row>
    <row r="15" spans="1:10" s="10" customFormat="1" ht="25.8">
      <c r="A15" s="294" t="s">
        <v>210</v>
      </c>
      <c r="B15" s="295"/>
      <c r="C15" s="295"/>
      <c r="D15" s="295"/>
      <c r="E15" s="295"/>
      <c r="F15" s="295"/>
      <c r="G15" s="295"/>
      <c r="H15" s="295"/>
      <c r="I15" s="295"/>
      <c r="J15" s="296"/>
    </row>
    <row r="16" spans="1:10" s="26" customFormat="1" ht="11.4" customHeight="1">
      <c r="A16" s="303" t="s">
        <v>24</v>
      </c>
      <c r="B16" s="304"/>
      <c r="C16" s="304"/>
      <c r="D16" s="304"/>
      <c r="E16" s="304"/>
      <c r="F16" s="304"/>
      <c r="G16" s="304"/>
      <c r="H16" s="304"/>
      <c r="I16" s="304"/>
      <c r="J16" s="305"/>
    </row>
    <row r="17" spans="1:10" s="10" customFormat="1" ht="25.8">
      <c r="A17" s="294" t="s">
        <v>20</v>
      </c>
      <c r="B17" s="295"/>
      <c r="C17" s="295"/>
      <c r="D17" s="295"/>
      <c r="E17" s="295"/>
      <c r="F17" s="295"/>
      <c r="G17" s="295"/>
      <c r="H17" s="295"/>
      <c r="I17" s="295"/>
      <c r="J17" s="296"/>
    </row>
    <row r="18" spans="1:10" s="10" customFormat="1" ht="16.2" thickBot="1">
      <c r="A18" s="52"/>
      <c r="B18" s="150"/>
      <c r="C18" s="150"/>
      <c r="D18" s="150"/>
      <c r="E18" s="150"/>
      <c r="F18" s="150"/>
      <c r="G18" s="150"/>
      <c r="H18" s="150"/>
      <c r="I18" s="150"/>
      <c r="J18" s="151"/>
    </row>
    <row r="19" spans="1:10" s="10" customFormat="1" ht="15.6">
      <c r="A19" s="279" t="s">
        <v>261</v>
      </c>
      <c r="B19" s="280"/>
      <c r="C19" s="280"/>
      <c r="D19" s="280"/>
      <c r="E19" s="280"/>
      <c r="F19" s="280"/>
      <c r="G19" s="280"/>
      <c r="H19" s="280"/>
      <c r="I19" s="280"/>
      <c r="J19" s="281"/>
    </row>
    <row r="20" spans="1:10" s="10" customFormat="1" ht="15.6">
      <c r="A20" s="282"/>
      <c r="B20" s="283"/>
      <c r="C20" s="283"/>
      <c r="D20" s="283"/>
      <c r="E20" s="283"/>
      <c r="F20" s="283"/>
      <c r="G20" s="283"/>
      <c r="H20" s="283"/>
      <c r="I20" s="283"/>
      <c r="J20" s="284"/>
    </row>
    <row r="21" spans="1:10" s="10" customFormat="1" ht="15.6">
      <c r="A21" s="282"/>
      <c r="B21" s="283"/>
      <c r="C21" s="283"/>
      <c r="D21" s="283"/>
      <c r="E21" s="283"/>
      <c r="F21" s="283"/>
      <c r="G21" s="283"/>
      <c r="H21" s="283"/>
      <c r="I21" s="283"/>
      <c r="J21" s="284"/>
    </row>
    <row r="22" spans="1:10" s="10" customFormat="1" ht="15.6">
      <c r="A22" s="282"/>
      <c r="B22" s="283"/>
      <c r="C22" s="283"/>
      <c r="D22" s="283"/>
      <c r="E22" s="283"/>
      <c r="F22" s="283"/>
      <c r="G22" s="283"/>
      <c r="H22" s="283"/>
      <c r="I22" s="283"/>
      <c r="J22" s="284"/>
    </row>
    <row r="23" spans="1:10" s="10" customFormat="1" ht="15.6">
      <c r="A23" s="282"/>
      <c r="B23" s="283"/>
      <c r="C23" s="283"/>
      <c r="D23" s="283"/>
      <c r="E23" s="283"/>
      <c r="F23" s="283"/>
      <c r="G23" s="283"/>
      <c r="H23" s="283"/>
      <c r="I23" s="283"/>
      <c r="J23" s="284"/>
    </row>
    <row r="24" spans="1:10" s="10" customFormat="1" ht="15.6">
      <c r="A24" s="282"/>
      <c r="B24" s="283"/>
      <c r="C24" s="283"/>
      <c r="D24" s="283"/>
      <c r="E24" s="283"/>
      <c r="F24" s="283"/>
      <c r="G24" s="283"/>
      <c r="H24" s="283"/>
      <c r="I24" s="283"/>
      <c r="J24" s="284"/>
    </row>
    <row r="25" spans="1:10" s="10" customFormat="1" ht="15.6">
      <c r="A25" s="282"/>
      <c r="B25" s="283"/>
      <c r="C25" s="283"/>
      <c r="D25" s="283"/>
      <c r="E25" s="283"/>
      <c r="F25" s="283"/>
      <c r="G25" s="283"/>
      <c r="H25" s="283"/>
      <c r="I25" s="283"/>
      <c r="J25" s="284"/>
    </row>
    <row r="26" spans="1:10" s="10" customFormat="1" ht="23.25" customHeight="1">
      <c r="A26" s="282"/>
      <c r="B26" s="283"/>
      <c r="C26" s="283"/>
      <c r="D26" s="283"/>
      <c r="E26" s="283"/>
      <c r="F26" s="283"/>
      <c r="G26" s="283"/>
      <c r="H26" s="283"/>
      <c r="I26" s="283"/>
      <c r="J26" s="284"/>
    </row>
    <row r="27" spans="1:10" s="10" customFormat="1" ht="23.25" customHeight="1">
      <c r="A27" s="282"/>
      <c r="B27" s="283"/>
      <c r="C27" s="283"/>
      <c r="D27" s="283"/>
      <c r="E27" s="283"/>
      <c r="F27" s="283"/>
      <c r="G27" s="283"/>
      <c r="H27" s="283"/>
      <c r="I27" s="283"/>
      <c r="J27" s="284"/>
    </row>
    <row r="28" spans="1:10" s="10" customFormat="1" ht="23.25" customHeight="1">
      <c r="A28" s="282"/>
      <c r="B28" s="283"/>
      <c r="C28" s="283"/>
      <c r="D28" s="283"/>
      <c r="E28" s="283"/>
      <c r="F28" s="283"/>
      <c r="G28" s="283"/>
      <c r="H28" s="283"/>
      <c r="I28" s="283"/>
      <c r="J28" s="284"/>
    </row>
    <row r="29" spans="1:10" s="10" customFormat="1" ht="23.25" customHeight="1">
      <c r="A29" s="282"/>
      <c r="B29" s="283"/>
      <c r="C29" s="283"/>
      <c r="D29" s="283"/>
      <c r="E29" s="283"/>
      <c r="F29" s="283"/>
      <c r="G29" s="283"/>
      <c r="H29" s="283"/>
      <c r="I29" s="283"/>
      <c r="J29" s="284"/>
    </row>
    <row r="30" spans="1:10" s="10" customFormat="1" ht="23.25" customHeight="1">
      <c r="A30" s="282"/>
      <c r="B30" s="283"/>
      <c r="C30" s="283"/>
      <c r="D30" s="283"/>
      <c r="E30" s="283"/>
      <c r="F30" s="283"/>
      <c r="G30" s="283"/>
      <c r="H30" s="283"/>
      <c r="I30" s="283"/>
      <c r="J30" s="284"/>
    </row>
    <row r="31" spans="1:10" ht="23.25" customHeight="1">
      <c r="A31" s="282"/>
      <c r="B31" s="283"/>
      <c r="C31" s="283"/>
      <c r="D31" s="283"/>
      <c r="E31" s="283"/>
      <c r="F31" s="283"/>
      <c r="G31" s="283"/>
      <c r="H31" s="283"/>
      <c r="I31" s="283"/>
      <c r="J31" s="284"/>
    </row>
    <row r="32" spans="1:10" ht="23.25" customHeight="1">
      <c r="A32" s="282"/>
      <c r="B32" s="283"/>
      <c r="C32" s="283"/>
      <c r="D32" s="283"/>
      <c r="E32" s="283"/>
      <c r="F32" s="283"/>
      <c r="G32" s="283"/>
      <c r="H32" s="283"/>
      <c r="I32" s="283"/>
      <c r="J32" s="284"/>
    </row>
    <row r="33" spans="1:10" ht="23.25" customHeight="1">
      <c r="A33" s="282"/>
      <c r="B33" s="283"/>
      <c r="C33" s="283"/>
      <c r="D33" s="283"/>
      <c r="E33" s="283"/>
      <c r="F33" s="283"/>
      <c r="G33" s="283"/>
      <c r="H33" s="283"/>
      <c r="I33" s="283"/>
      <c r="J33" s="284"/>
    </row>
    <row r="34" spans="1:10" ht="15" customHeight="1">
      <c r="A34" s="282"/>
      <c r="B34" s="283"/>
      <c r="C34" s="283"/>
      <c r="D34" s="283"/>
      <c r="E34" s="283"/>
      <c r="F34" s="283"/>
      <c r="G34" s="283"/>
      <c r="H34" s="283"/>
      <c r="I34" s="283"/>
      <c r="J34" s="284"/>
    </row>
    <row r="35" spans="1:10" ht="15" customHeight="1">
      <c r="A35" s="282"/>
      <c r="B35" s="283"/>
      <c r="C35" s="283"/>
      <c r="D35" s="283"/>
      <c r="E35" s="283"/>
      <c r="F35" s="283"/>
      <c r="G35" s="283"/>
      <c r="H35" s="283"/>
      <c r="I35" s="283"/>
      <c r="J35" s="284"/>
    </row>
    <row r="36" spans="1:10" ht="15.75" customHeight="1">
      <c r="A36" s="282"/>
      <c r="B36" s="283"/>
      <c r="C36" s="283"/>
      <c r="D36" s="283"/>
      <c r="E36" s="283"/>
      <c r="F36" s="283"/>
      <c r="G36" s="283"/>
      <c r="H36" s="283"/>
      <c r="I36" s="283"/>
      <c r="J36" s="284"/>
    </row>
    <row r="37" spans="1:10" ht="15.75" customHeight="1">
      <c r="A37" s="282"/>
      <c r="B37" s="283"/>
      <c r="C37" s="283"/>
      <c r="D37" s="283"/>
      <c r="E37" s="283"/>
      <c r="F37" s="283"/>
      <c r="G37" s="283"/>
      <c r="H37" s="283"/>
      <c r="I37" s="283"/>
      <c r="J37" s="284"/>
    </row>
    <row r="38" spans="1:10" ht="16.5" customHeight="1" thickBot="1">
      <c r="A38" s="285"/>
      <c r="B38" s="286"/>
      <c r="C38" s="286"/>
      <c r="D38" s="286"/>
      <c r="E38" s="286"/>
      <c r="F38" s="286"/>
      <c r="G38" s="286"/>
      <c r="H38" s="286"/>
      <c r="I38" s="286"/>
      <c r="J38" s="287"/>
    </row>
    <row r="39" spans="1:10" ht="18">
      <c r="A39" s="288" t="s">
        <v>259</v>
      </c>
      <c r="B39" s="289"/>
      <c r="C39" s="289"/>
      <c r="D39" s="289"/>
      <c r="E39" s="289"/>
      <c r="F39" s="289"/>
      <c r="G39" s="289"/>
      <c r="H39" s="289"/>
      <c r="I39" s="289"/>
      <c r="J39" s="290"/>
    </row>
    <row r="40" spans="1:10" ht="18.600000000000001" thickBot="1">
      <c r="A40" s="291">
        <v>45969</v>
      </c>
      <c r="B40" s="292"/>
      <c r="C40" s="292"/>
      <c r="D40" s="292"/>
      <c r="E40" s="292"/>
      <c r="F40" s="292"/>
      <c r="G40" s="292"/>
      <c r="H40" s="292"/>
      <c r="I40" s="292"/>
      <c r="J40" s="293"/>
    </row>
    <row r="41" spans="1:10" ht="15" thickTop="1"/>
  </sheetData>
  <mergeCells count="10">
    <mergeCell ref="A19:J38"/>
    <mergeCell ref="A39:J39"/>
    <mergeCell ref="A40:J40"/>
    <mergeCell ref="A17:J17"/>
    <mergeCell ref="A1:J5"/>
    <mergeCell ref="A9:J9"/>
    <mergeCell ref="A10:J11"/>
    <mergeCell ref="A14:J14"/>
    <mergeCell ref="A15:J15"/>
    <mergeCell ref="A16:J16"/>
  </mergeCells>
  <pageMargins left="0.25" right="0.25" top="0.75" bottom="0.75" header="0.3" footer="0.3"/>
  <pageSetup paperSize="9" scale="93" firstPageNumber="0" orientation="portrait" horizontalDpi="300"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election activeCell="A26" sqref="A26"/>
    </sheetView>
  </sheetViews>
  <sheetFormatPr defaultColWidth="8" defaultRowHeight="15.6"/>
  <cols>
    <col min="1" max="1" width="109.44140625" style="32" customWidth="1"/>
    <col min="2" max="5" width="1" style="30" customWidth="1"/>
    <col min="6" max="6" width="5" style="30" customWidth="1"/>
    <col min="7" max="9" width="1" style="30" customWidth="1"/>
    <col min="10" max="10" width="1.5546875" style="30" customWidth="1"/>
    <col min="11" max="11" width="1" style="30" customWidth="1"/>
    <col min="12" max="12" width="17" style="30" customWidth="1"/>
    <col min="13" max="13" width="9.5546875" style="30" customWidth="1"/>
    <col min="14" max="14" width="1" style="30" customWidth="1"/>
    <col min="15" max="16" width="1.5546875" style="30" customWidth="1"/>
    <col min="17" max="17" width="4" style="30" customWidth="1"/>
    <col min="18" max="18" width="2.5546875" style="30" customWidth="1"/>
    <col min="19" max="22" width="1" style="30" customWidth="1"/>
    <col min="23" max="24" width="1.5546875" style="30" customWidth="1"/>
    <col min="25" max="26" width="1" style="30" customWidth="1"/>
    <col min="27" max="28" width="1.5546875" style="30" customWidth="1"/>
    <col min="29" max="29" width="2.5546875" style="30" customWidth="1"/>
    <col min="30" max="34" width="1" style="30" customWidth="1"/>
    <col min="35" max="35" width="2.5546875" style="30" customWidth="1"/>
    <col min="36" max="36" width="1" style="30" customWidth="1"/>
    <col min="37" max="37" width="2.5546875" style="30" customWidth="1"/>
    <col min="38" max="38" width="1" style="30" customWidth="1"/>
    <col min="39" max="39" width="2.5546875" style="30" customWidth="1"/>
    <col min="40" max="43" width="1" style="30" customWidth="1"/>
    <col min="44" max="47" width="1.5546875" style="30" customWidth="1"/>
    <col min="48" max="48" width="1" style="30" customWidth="1"/>
    <col min="49" max="49" width="1.5546875" style="30" customWidth="1"/>
    <col min="50" max="51" width="1" style="30" customWidth="1"/>
    <col min="52" max="52" width="1.5546875" style="30" customWidth="1"/>
    <col min="53" max="53" width="5" style="30" customWidth="1"/>
    <col min="54" max="54" width="1" style="30" customWidth="1"/>
    <col min="55" max="55" width="4" style="30" customWidth="1"/>
    <col min="56" max="56" width="1" style="30" customWidth="1"/>
    <col min="57" max="57" width="2.5546875" style="30" customWidth="1"/>
    <col min="58" max="58" width="1" style="30" customWidth="1"/>
    <col min="59" max="60" width="1.5546875" style="30" customWidth="1"/>
    <col min="61" max="61" width="2.5546875" style="30" customWidth="1"/>
    <col min="62" max="63" width="1.5546875" style="30" customWidth="1"/>
    <col min="64" max="66" width="1" style="30" customWidth="1"/>
    <col min="67" max="67" width="1.5546875" style="30" customWidth="1"/>
    <col min="68" max="68" width="1" style="30" customWidth="1"/>
    <col min="69" max="69" width="2.5546875" style="30" customWidth="1"/>
    <col min="70" max="70" width="1.5546875" style="30" customWidth="1"/>
    <col min="71" max="71" width="1" style="30" customWidth="1"/>
    <col min="72" max="72" width="2.5546875" style="30" customWidth="1"/>
    <col min="73" max="73" width="1.5546875" style="30" customWidth="1"/>
    <col min="74" max="74" width="1" style="30" customWidth="1"/>
    <col min="75" max="75" width="1.5546875" style="30" customWidth="1"/>
    <col min="76" max="79" width="1" style="30" customWidth="1"/>
    <col min="80" max="16384" width="8" style="30"/>
  </cols>
  <sheetData>
    <row r="1" spans="1:1">
      <c r="A1" s="29"/>
    </row>
    <row r="2" spans="1:1">
      <c r="A2" s="31" t="s">
        <v>25</v>
      </c>
    </row>
    <row r="3" spans="1:1">
      <c r="A3" s="29" t="s">
        <v>26</v>
      </c>
    </row>
    <row r="4" spans="1:1">
      <c r="A4" s="29" t="s">
        <v>27</v>
      </c>
    </row>
    <row r="5" spans="1:1">
      <c r="A5" s="29" t="s">
        <v>211</v>
      </c>
    </row>
    <row r="6" spans="1:1" ht="78">
      <c r="A6" s="29" t="s">
        <v>28</v>
      </c>
    </row>
    <row r="7" spans="1:1" ht="46.8">
      <c r="A7" s="29" t="s">
        <v>29</v>
      </c>
    </row>
    <row r="8" spans="1:1" ht="46.8">
      <c r="A8" s="29" t="s">
        <v>30</v>
      </c>
    </row>
    <row r="9" spans="1:1">
      <c r="A9" s="29" t="s">
        <v>31</v>
      </c>
    </row>
    <row r="10" spans="1:1" ht="31.2">
      <c r="A10" s="29" t="s">
        <v>32</v>
      </c>
    </row>
    <row r="11" spans="1:1" ht="31.2">
      <c r="A11" s="29" t="s">
        <v>33</v>
      </c>
    </row>
    <row r="12" spans="1:1" ht="46.8">
      <c r="A12" s="29" t="s">
        <v>34</v>
      </c>
    </row>
    <row r="13" spans="1:1">
      <c r="A13" s="29" t="s">
        <v>35</v>
      </c>
    </row>
    <row r="14" spans="1:1" ht="46.8">
      <c r="A14" s="29" t="s">
        <v>36</v>
      </c>
    </row>
    <row r="15" spans="1:1" ht="31.2">
      <c r="A15" s="29" t="s">
        <v>37</v>
      </c>
    </row>
    <row r="16" spans="1:1">
      <c r="A16" s="29" t="s">
        <v>38</v>
      </c>
    </row>
    <row r="17" spans="1:1">
      <c r="A17" s="29" t="s">
        <v>39</v>
      </c>
    </row>
    <row r="18" spans="1:1">
      <c r="A18" s="29" t="s">
        <v>40</v>
      </c>
    </row>
    <row r="19" spans="1:1">
      <c r="A19" s="29" t="s">
        <v>41</v>
      </c>
    </row>
    <row r="20" spans="1:1">
      <c r="A20" s="29" t="s">
        <v>42</v>
      </c>
    </row>
    <row r="21" spans="1:1" ht="31.2">
      <c r="A21" s="29" t="s">
        <v>43</v>
      </c>
    </row>
    <row r="22" spans="1:1" ht="46.8">
      <c r="A22" s="32" t="s">
        <v>44</v>
      </c>
    </row>
    <row r="23" spans="1:1">
      <c r="A23" s="29" t="s">
        <v>142</v>
      </c>
    </row>
    <row r="24" spans="1:1">
      <c r="A24" s="29" t="s">
        <v>45</v>
      </c>
    </row>
    <row r="25" spans="1:1" ht="31.2">
      <c r="A25" s="29" t="s">
        <v>46</v>
      </c>
    </row>
    <row r="26" spans="1:1">
      <c r="A26" s="29" t="s">
        <v>76</v>
      </c>
    </row>
    <row r="27" spans="1:1" ht="31.2">
      <c r="A27" s="29" t="s">
        <v>47</v>
      </c>
    </row>
    <row r="28" spans="1:1">
      <c r="A28" s="29" t="s">
        <v>48</v>
      </c>
    </row>
    <row r="29" spans="1:1">
      <c r="A29" s="29" t="s">
        <v>49</v>
      </c>
    </row>
    <row r="30" spans="1:1">
      <c r="A30" s="29" t="s">
        <v>50</v>
      </c>
    </row>
    <row r="31" spans="1:1" ht="31.2">
      <c r="A31" s="29" t="s">
        <v>51</v>
      </c>
    </row>
    <row r="32" spans="1:1" ht="46.8">
      <c r="A32" s="29" t="s">
        <v>52</v>
      </c>
    </row>
    <row r="33" spans="1:1" ht="31.2">
      <c r="A33" s="29" t="s">
        <v>53</v>
      </c>
    </row>
    <row r="34" spans="1:1" ht="46.8">
      <c r="A34" s="29" t="s">
        <v>54</v>
      </c>
    </row>
    <row r="35" spans="1:1" ht="31.2">
      <c r="A35" s="29" t="s">
        <v>55</v>
      </c>
    </row>
    <row r="36" spans="1:1" ht="46.8">
      <c r="A36" s="29" t="s">
        <v>56</v>
      </c>
    </row>
    <row r="37" spans="1:1" ht="46.8">
      <c r="A37" s="29" t="s">
        <v>77</v>
      </c>
    </row>
    <row r="38" spans="1:1" ht="46.8">
      <c r="A38" s="29" t="s">
        <v>57</v>
      </c>
    </row>
    <row r="39" spans="1:1" ht="31.2">
      <c r="A39" s="29" t="s">
        <v>58</v>
      </c>
    </row>
    <row r="40" spans="1:1" ht="31.2">
      <c r="A40" s="29" t="s">
        <v>59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30"/>
  <sheetViews>
    <sheetView view="pageBreakPreview" zoomScale="60" workbookViewId="0">
      <selection activeCell="C15" sqref="C15"/>
    </sheetView>
  </sheetViews>
  <sheetFormatPr defaultColWidth="8.5546875" defaultRowHeight="22.8"/>
  <cols>
    <col min="1" max="1" width="8.5546875" style="1"/>
    <col min="2" max="2" width="77.44140625" style="1" bestFit="1" customWidth="1"/>
    <col min="3" max="3" width="13.44140625" style="7" customWidth="1"/>
    <col min="4" max="4" width="29.44140625" style="1" bestFit="1" customWidth="1"/>
    <col min="5" max="5" width="22.21875" style="1" bestFit="1" customWidth="1"/>
    <col min="6" max="6" width="25.109375" style="1" bestFit="1" customWidth="1"/>
    <col min="7" max="7" width="18.44140625" style="1" bestFit="1" customWidth="1"/>
    <col min="8" max="250" width="9.109375" style="1"/>
    <col min="251" max="251" width="13.44140625" style="1" customWidth="1"/>
    <col min="252" max="252" width="71.5546875" style="1" customWidth="1"/>
    <col min="253" max="253" width="8" style="1" customWidth="1"/>
    <col min="254" max="254" width="10.44140625" style="1" customWidth="1"/>
    <col min="255" max="255" width="17.109375" style="1" customWidth="1"/>
    <col min="256" max="256" width="22" style="1" customWidth="1"/>
    <col min="257" max="257" width="9.109375" style="1"/>
    <col min="258" max="258" width="9.44140625" style="1" customWidth="1"/>
    <col min="259" max="261" width="14.44140625" style="1" bestFit="1" customWidth="1"/>
    <col min="262" max="262" width="10.5546875" style="1" bestFit="1" customWidth="1"/>
    <col min="263" max="263" width="12.44140625" style="1" bestFit="1" customWidth="1"/>
    <col min="264" max="506" width="9.109375" style="1"/>
    <col min="507" max="507" width="13.44140625" style="1" customWidth="1"/>
    <col min="508" max="508" width="71.5546875" style="1" customWidth="1"/>
    <col min="509" max="509" width="8" style="1" customWidth="1"/>
    <col min="510" max="510" width="10.44140625" style="1" customWidth="1"/>
    <col min="511" max="511" width="17.109375" style="1" customWidth="1"/>
    <col min="512" max="512" width="22" style="1" customWidth="1"/>
    <col min="513" max="513" width="9.109375" style="1"/>
    <col min="514" max="514" width="9.44140625" style="1" customWidth="1"/>
    <col min="515" max="517" width="14.44140625" style="1" bestFit="1" customWidth="1"/>
    <col min="518" max="518" width="10.5546875" style="1" bestFit="1" customWidth="1"/>
    <col min="519" max="519" width="12.44140625" style="1" bestFit="1" customWidth="1"/>
    <col min="520" max="762" width="9.109375" style="1"/>
    <col min="763" max="763" width="13.44140625" style="1" customWidth="1"/>
    <col min="764" max="764" width="71.5546875" style="1" customWidth="1"/>
    <col min="765" max="765" width="8" style="1" customWidth="1"/>
    <col min="766" max="766" width="10.44140625" style="1" customWidth="1"/>
    <col min="767" max="767" width="17.109375" style="1" customWidth="1"/>
    <col min="768" max="768" width="22" style="1" customWidth="1"/>
    <col min="769" max="769" width="9.109375" style="1"/>
    <col min="770" max="770" width="9.44140625" style="1" customWidth="1"/>
    <col min="771" max="773" width="14.44140625" style="1" bestFit="1" customWidth="1"/>
    <col min="774" max="774" width="10.5546875" style="1" bestFit="1" customWidth="1"/>
    <col min="775" max="775" width="12.44140625" style="1" bestFit="1" customWidth="1"/>
    <col min="776" max="1018" width="9.109375" style="1"/>
    <col min="1019" max="1019" width="13.44140625" style="1" customWidth="1"/>
    <col min="1020" max="1020" width="71.5546875" style="1" customWidth="1"/>
    <col min="1021" max="1021" width="8" style="1" customWidth="1"/>
    <col min="1022" max="1022" width="10.44140625" style="1" customWidth="1"/>
    <col min="1023" max="1023" width="17.109375" style="1" customWidth="1"/>
    <col min="1024" max="1024" width="22" style="1" customWidth="1"/>
    <col min="1025" max="1025" width="9.109375" style="1"/>
    <col min="1026" max="1026" width="9.44140625" style="1" customWidth="1"/>
    <col min="1027" max="1029" width="14.44140625" style="1" bestFit="1" customWidth="1"/>
    <col min="1030" max="1030" width="10.5546875" style="1" bestFit="1" customWidth="1"/>
    <col min="1031" max="1031" width="12.44140625" style="1" bestFit="1" customWidth="1"/>
    <col min="1032" max="1274" width="9.109375" style="1"/>
    <col min="1275" max="1275" width="13.44140625" style="1" customWidth="1"/>
    <col min="1276" max="1276" width="71.5546875" style="1" customWidth="1"/>
    <col min="1277" max="1277" width="8" style="1" customWidth="1"/>
    <col min="1278" max="1278" width="10.44140625" style="1" customWidth="1"/>
    <col min="1279" max="1279" width="17.109375" style="1" customWidth="1"/>
    <col min="1280" max="1280" width="22" style="1" customWidth="1"/>
    <col min="1281" max="1281" width="9.109375" style="1"/>
    <col min="1282" max="1282" width="9.44140625" style="1" customWidth="1"/>
    <col min="1283" max="1285" width="14.44140625" style="1" bestFit="1" customWidth="1"/>
    <col min="1286" max="1286" width="10.5546875" style="1" bestFit="1" customWidth="1"/>
    <col min="1287" max="1287" width="12.44140625" style="1" bestFit="1" customWidth="1"/>
    <col min="1288" max="1530" width="9.109375" style="1"/>
    <col min="1531" max="1531" width="13.44140625" style="1" customWidth="1"/>
    <col min="1532" max="1532" width="71.5546875" style="1" customWidth="1"/>
    <col min="1533" max="1533" width="8" style="1" customWidth="1"/>
    <col min="1534" max="1534" width="10.44140625" style="1" customWidth="1"/>
    <col min="1535" max="1535" width="17.109375" style="1" customWidth="1"/>
    <col min="1536" max="1536" width="22" style="1" customWidth="1"/>
    <col min="1537" max="1537" width="9.109375" style="1"/>
    <col min="1538" max="1538" width="9.44140625" style="1" customWidth="1"/>
    <col min="1539" max="1541" width="14.44140625" style="1" bestFit="1" customWidth="1"/>
    <col min="1542" max="1542" width="10.5546875" style="1" bestFit="1" customWidth="1"/>
    <col min="1543" max="1543" width="12.44140625" style="1" bestFit="1" customWidth="1"/>
    <col min="1544" max="1786" width="9.109375" style="1"/>
    <col min="1787" max="1787" width="13.44140625" style="1" customWidth="1"/>
    <col min="1788" max="1788" width="71.5546875" style="1" customWidth="1"/>
    <col min="1789" max="1789" width="8" style="1" customWidth="1"/>
    <col min="1790" max="1790" width="10.44140625" style="1" customWidth="1"/>
    <col min="1791" max="1791" width="17.109375" style="1" customWidth="1"/>
    <col min="1792" max="1792" width="22" style="1" customWidth="1"/>
    <col min="1793" max="1793" width="9.109375" style="1"/>
    <col min="1794" max="1794" width="9.44140625" style="1" customWidth="1"/>
    <col min="1795" max="1797" width="14.44140625" style="1" bestFit="1" customWidth="1"/>
    <col min="1798" max="1798" width="10.5546875" style="1" bestFit="1" customWidth="1"/>
    <col min="1799" max="1799" width="12.44140625" style="1" bestFit="1" customWidth="1"/>
    <col min="1800" max="2042" width="9.109375" style="1"/>
    <col min="2043" max="2043" width="13.44140625" style="1" customWidth="1"/>
    <col min="2044" max="2044" width="71.5546875" style="1" customWidth="1"/>
    <col min="2045" max="2045" width="8" style="1" customWidth="1"/>
    <col min="2046" max="2046" width="10.44140625" style="1" customWidth="1"/>
    <col min="2047" max="2047" width="17.109375" style="1" customWidth="1"/>
    <col min="2048" max="2048" width="22" style="1" customWidth="1"/>
    <col min="2049" max="2049" width="9.109375" style="1"/>
    <col min="2050" max="2050" width="9.44140625" style="1" customWidth="1"/>
    <col min="2051" max="2053" width="14.44140625" style="1" bestFit="1" customWidth="1"/>
    <col min="2054" max="2054" width="10.5546875" style="1" bestFit="1" customWidth="1"/>
    <col min="2055" max="2055" width="12.44140625" style="1" bestFit="1" customWidth="1"/>
    <col min="2056" max="2298" width="9.109375" style="1"/>
    <col min="2299" max="2299" width="13.44140625" style="1" customWidth="1"/>
    <col min="2300" max="2300" width="71.5546875" style="1" customWidth="1"/>
    <col min="2301" max="2301" width="8" style="1" customWidth="1"/>
    <col min="2302" max="2302" width="10.44140625" style="1" customWidth="1"/>
    <col min="2303" max="2303" width="17.109375" style="1" customWidth="1"/>
    <col min="2304" max="2304" width="22" style="1" customWidth="1"/>
    <col min="2305" max="2305" width="9.109375" style="1"/>
    <col min="2306" max="2306" width="9.44140625" style="1" customWidth="1"/>
    <col min="2307" max="2309" width="14.44140625" style="1" bestFit="1" customWidth="1"/>
    <col min="2310" max="2310" width="10.5546875" style="1" bestFit="1" customWidth="1"/>
    <col min="2311" max="2311" width="12.44140625" style="1" bestFit="1" customWidth="1"/>
    <col min="2312" max="2554" width="9.109375" style="1"/>
    <col min="2555" max="2555" width="13.44140625" style="1" customWidth="1"/>
    <col min="2556" max="2556" width="71.5546875" style="1" customWidth="1"/>
    <col min="2557" max="2557" width="8" style="1" customWidth="1"/>
    <col min="2558" max="2558" width="10.44140625" style="1" customWidth="1"/>
    <col min="2559" max="2559" width="17.109375" style="1" customWidth="1"/>
    <col min="2560" max="2560" width="22" style="1" customWidth="1"/>
    <col min="2561" max="2561" width="9.109375" style="1"/>
    <col min="2562" max="2562" width="9.44140625" style="1" customWidth="1"/>
    <col min="2563" max="2565" width="14.44140625" style="1" bestFit="1" customWidth="1"/>
    <col min="2566" max="2566" width="10.5546875" style="1" bestFit="1" customWidth="1"/>
    <col min="2567" max="2567" width="12.44140625" style="1" bestFit="1" customWidth="1"/>
    <col min="2568" max="2810" width="9.109375" style="1"/>
    <col min="2811" max="2811" width="13.44140625" style="1" customWidth="1"/>
    <col min="2812" max="2812" width="71.5546875" style="1" customWidth="1"/>
    <col min="2813" max="2813" width="8" style="1" customWidth="1"/>
    <col min="2814" max="2814" width="10.44140625" style="1" customWidth="1"/>
    <col min="2815" max="2815" width="17.109375" style="1" customWidth="1"/>
    <col min="2816" max="2816" width="22" style="1" customWidth="1"/>
    <col min="2817" max="2817" width="9.109375" style="1"/>
    <col min="2818" max="2818" width="9.44140625" style="1" customWidth="1"/>
    <col min="2819" max="2821" width="14.44140625" style="1" bestFit="1" customWidth="1"/>
    <col min="2822" max="2822" width="10.5546875" style="1" bestFit="1" customWidth="1"/>
    <col min="2823" max="2823" width="12.44140625" style="1" bestFit="1" customWidth="1"/>
    <col min="2824" max="3066" width="9.109375" style="1"/>
    <col min="3067" max="3067" width="13.44140625" style="1" customWidth="1"/>
    <col min="3068" max="3068" width="71.5546875" style="1" customWidth="1"/>
    <col min="3069" max="3069" width="8" style="1" customWidth="1"/>
    <col min="3070" max="3070" width="10.44140625" style="1" customWidth="1"/>
    <col min="3071" max="3071" width="17.109375" style="1" customWidth="1"/>
    <col min="3072" max="3072" width="22" style="1" customWidth="1"/>
    <col min="3073" max="3073" width="9.109375" style="1"/>
    <col min="3074" max="3074" width="9.44140625" style="1" customWidth="1"/>
    <col min="3075" max="3077" width="14.44140625" style="1" bestFit="1" customWidth="1"/>
    <col min="3078" max="3078" width="10.5546875" style="1" bestFit="1" customWidth="1"/>
    <col min="3079" max="3079" width="12.44140625" style="1" bestFit="1" customWidth="1"/>
    <col min="3080" max="3322" width="9.109375" style="1"/>
    <col min="3323" max="3323" width="13.44140625" style="1" customWidth="1"/>
    <col min="3324" max="3324" width="71.5546875" style="1" customWidth="1"/>
    <col min="3325" max="3325" width="8" style="1" customWidth="1"/>
    <col min="3326" max="3326" width="10.44140625" style="1" customWidth="1"/>
    <col min="3327" max="3327" width="17.109375" style="1" customWidth="1"/>
    <col min="3328" max="3328" width="22" style="1" customWidth="1"/>
    <col min="3329" max="3329" width="9.109375" style="1"/>
    <col min="3330" max="3330" width="9.44140625" style="1" customWidth="1"/>
    <col min="3331" max="3333" width="14.44140625" style="1" bestFit="1" customWidth="1"/>
    <col min="3334" max="3334" width="10.5546875" style="1" bestFit="1" customWidth="1"/>
    <col min="3335" max="3335" width="12.44140625" style="1" bestFit="1" customWidth="1"/>
    <col min="3336" max="3578" width="9.109375" style="1"/>
    <col min="3579" max="3579" width="13.44140625" style="1" customWidth="1"/>
    <col min="3580" max="3580" width="71.5546875" style="1" customWidth="1"/>
    <col min="3581" max="3581" width="8" style="1" customWidth="1"/>
    <col min="3582" max="3582" width="10.44140625" style="1" customWidth="1"/>
    <col min="3583" max="3583" width="17.109375" style="1" customWidth="1"/>
    <col min="3584" max="3584" width="22" style="1" customWidth="1"/>
    <col min="3585" max="3585" width="9.109375" style="1"/>
    <col min="3586" max="3586" width="9.44140625" style="1" customWidth="1"/>
    <col min="3587" max="3589" width="14.44140625" style="1" bestFit="1" customWidth="1"/>
    <col min="3590" max="3590" width="10.5546875" style="1" bestFit="1" customWidth="1"/>
    <col min="3591" max="3591" width="12.44140625" style="1" bestFit="1" customWidth="1"/>
    <col min="3592" max="3834" width="9.109375" style="1"/>
    <col min="3835" max="3835" width="13.44140625" style="1" customWidth="1"/>
    <col min="3836" max="3836" width="71.5546875" style="1" customWidth="1"/>
    <col min="3837" max="3837" width="8" style="1" customWidth="1"/>
    <col min="3838" max="3838" width="10.44140625" style="1" customWidth="1"/>
    <col min="3839" max="3839" width="17.109375" style="1" customWidth="1"/>
    <col min="3840" max="3840" width="22" style="1" customWidth="1"/>
    <col min="3841" max="3841" width="9.109375" style="1"/>
    <col min="3842" max="3842" width="9.44140625" style="1" customWidth="1"/>
    <col min="3843" max="3845" width="14.44140625" style="1" bestFit="1" customWidth="1"/>
    <col min="3846" max="3846" width="10.5546875" style="1" bestFit="1" customWidth="1"/>
    <col min="3847" max="3847" width="12.44140625" style="1" bestFit="1" customWidth="1"/>
    <col min="3848" max="4090" width="9.109375" style="1"/>
    <col min="4091" max="4091" width="13.44140625" style="1" customWidth="1"/>
    <col min="4092" max="4092" width="71.5546875" style="1" customWidth="1"/>
    <col min="4093" max="4093" width="8" style="1" customWidth="1"/>
    <col min="4094" max="4094" width="10.44140625" style="1" customWidth="1"/>
    <col min="4095" max="4095" width="17.109375" style="1" customWidth="1"/>
    <col min="4096" max="4096" width="22" style="1" customWidth="1"/>
    <col min="4097" max="4097" width="9.109375" style="1"/>
    <col min="4098" max="4098" width="9.44140625" style="1" customWidth="1"/>
    <col min="4099" max="4101" width="14.44140625" style="1" bestFit="1" customWidth="1"/>
    <col min="4102" max="4102" width="10.5546875" style="1" bestFit="1" customWidth="1"/>
    <col min="4103" max="4103" width="12.44140625" style="1" bestFit="1" customWidth="1"/>
    <col min="4104" max="4346" width="9.109375" style="1"/>
    <col min="4347" max="4347" width="13.44140625" style="1" customWidth="1"/>
    <col min="4348" max="4348" width="71.5546875" style="1" customWidth="1"/>
    <col min="4349" max="4349" width="8" style="1" customWidth="1"/>
    <col min="4350" max="4350" width="10.44140625" style="1" customWidth="1"/>
    <col min="4351" max="4351" width="17.109375" style="1" customWidth="1"/>
    <col min="4352" max="4352" width="22" style="1" customWidth="1"/>
    <col min="4353" max="4353" width="9.109375" style="1"/>
    <col min="4354" max="4354" width="9.44140625" style="1" customWidth="1"/>
    <col min="4355" max="4357" width="14.44140625" style="1" bestFit="1" customWidth="1"/>
    <col min="4358" max="4358" width="10.5546875" style="1" bestFit="1" customWidth="1"/>
    <col min="4359" max="4359" width="12.44140625" style="1" bestFit="1" customWidth="1"/>
    <col min="4360" max="4602" width="9.109375" style="1"/>
    <col min="4603" max="4603" width="13.44140625" style="1" customWidth="1"/>
    <col min="4604" max="4604" width="71.5546875" style="1" customWidth="1"/>
    <col min="4605" max="4605" width="8" style="1" customWidth="1"/>
    <col min="4606" max="4606" width="10.44140625" style="1" customWidth="1"/>
    <col min="4607" max="4607" width="17.109375" style="1" customWidth="1"/>
    <col min="4608" max="4608" width="22" style="1" customWidth="1"/>
    <col min="4609" max="4609" width="9.109375" style="1"/>
    <col min="4610" max="4610" width="9.44140625" style="1" customWidth="1"/>
    <col min="4611" max="4613" width="14.44140625" style="1" bestFit="1" customWidth="1"/>
    <col min="4614" max="4614" width="10.5546875" style="1" bestFit="1" customWidth="1"/>
    <col min="4615" max="4615" width="12.44140625" style="1" bestFit="1" customWidth="1"/>
    <col min="4616" max="4858" width="9.109375" style="1"/>
    <col min="4859" max="4859" width="13.44140625" style="1" customWidth="1"/>
    <col min="4860" max="4860" width="71.5546875" style="1" customWidth="1"/>
    <col min="4861" max="4861" width="8" style="1" customWidth="1"/>
    <col min="4862" max="4862" width="10.44140625" style="1" customWidth="1"/>
    <col min="4863" max="4863" width="17.109375" style="1" customWidth="1"/>
    <col min="4864" max="4864" width="22" style="1" customWidth="1"/>
    <col min="4865" max="4865" width="9.109375" style="1"/>
    <col min="4866" max="4866" width="9.44140625" style="1" customWidth="1"/>
    <col min="4867" max="4869" width="14.44140625" style="1" bestFit="1" customWidth="1"/>
    <col min="4870" max="4870" width="10.5546875" style="1" bestFit="1" customWidth="1"/>
    <col min="4871" max="4871" width="12.44140625" style="1" bestFit="1" customWidth="1"/>
    <col min="4872" max="5114" width="9.109375" style="1"/>
    <col min="5115" max="5115" width="13.44140625" style="1" customWidth="1"/>
    <col min="5116" max="5116" width="71.5546875" style="1" customWidth="1"/>
    <col min="5117" max="5117" width="8" style="1" customWidth="1"/>
    <col min="5118" max="5118" width="10.44140625" style="1" customWidth="1"/>
    <col min="5119" max="5119" width="17.109375" style="1" customWidth="1"/>
    <col min="5120" max="5120" width="22" style="1" customWidth="1"/>
    <col min="5121" max="5121" width="9.109375" style="1"/>
    <col min="5122" max="5122" width="9.44140625" style="1" customWidth="1"/>
    <col min="5123" max="5125" width="14.44140625" style="1" bestFit="1" customWidth="1"/>
    <col min="5126" max="5126" width="10.5546875" style="1" bestFit="1" customWidth="1"/>
    <col min="5127" max="5127" width="12.44140625" style="1" bestFit="1" customWidth="1"/>
    <col min="5128" max="5370" width="9.109375" style="1"/>
    <col min="5371" max="5371" width="13.44140625" style="1" customWidth="1"/>
    <col min="5372" max="5372" width="71.5546875" style="1" customWidth="1"/>
    <col min="5373" max="5373" width="8" style="1" customWidth="1"/>
    <col min="5374" max="5374" width="10.44140625" style="1" customWidth="1"/>
    <col min="5375" max="5375" width="17.109375" style="1" customWidth="1"/>
    <col min="5376" max="5376" width="22" style="1" customWidth="1"/>
    <col min="5377" max="5377" width="9.109375" style="1"/>
    <col min="5378" max="5378" width="9.44140625" style="1" customWidth="1"/>
    <col min="5379" max="5381" width="14.44140625" style="1" bestFit="1" customWidth="1"/>
    <col min="5382" max="5382" width="10.5546875" style="1" bestFit="1" customWidth="1"/>
    <col min="5383" max="5383" width="12.44140625" style="1" bestFit="1" customWidth="1"/>
    <col min="5384" max="5626" width="9.109375" style="1"/>
    <col min="5627" max="5627" width="13.44140625" style="1" customWidth="1"/>
    <col min="5628" max="5628" width="71.5546875" style="1" customWidth="1"/>
    <col min="5629" max="5629" width="8" style="1" customWidth="1"/>
    <col min="5630" max="5630" width="10.44140625" style="1" customWidth="1"/>
    <col min="5631" max="5631" width="17.109375" style="1" customWidth="1"/>
    <col min="5632" max="5632" width="22" style="1" customWidth="1"/>
    <col min="5633" max="5633" width="9.109375" style="1"/>
    <col min="5634" max="5634" width="9.44140625" style="1" customWidth="1"/>
    <col min="5635" max="5637" width="14.44140625" style="1" bestFit="1" customWidth="1"/>
    <col min="5638" max="5638" width="10.5546875" style="1" bestFit="1" customWidth="1"/>
    <col min="5639" max="5639" width="12.44140625" style="1" bestFit="1" customWidth="1"/>
    <col min="5640" max="5882" width="9.109375" style="1"/>
    <col min="5883" max="5883" width="13.44140625" style="1" customWidth="1"/>
    <col min="5884" max="5884" width="71.5546875" style="1" customWidth="1"/>
    <col min="5885" max="5885" width="8" style="1" customWidth="1"/>
    <col min="5886" max="5886" width="10.44140625" style="1" customWidth="1"/>
    <col min="5887" max="5887" width="17.109375" style="1" customWidth="1"/>
    <col min="5888" max="5888" width="22" style="1" customWidth="1"/>
    <col min="5889" max="5889" width="9.109375" style="1"/>
    <col min="5890" max="5890" width="9.44140625" style="1" customWidth="1"/>
    <col min="5891" max="5893" width="14.44140625" style="1" bestFit="1" customWidth="1"/>
    <col min="5894" max="5894" width="10.5546875" style="1" bestFit="1" customWidth="1"/>
    <col min="5895" max="5895" width="12.44140625" style="1" bestFit="1" customWidth="1"/>
    <col min="5896" max="6138" width="9.109375" style="1"/>
    <col min="6139" max="6139" width="13.44140625" style="1" customWidth="1"/>
    <col min="6140" max="6140" width="71.5546875" style="1" customWidth="1"/>
    <col min="6141" max="6141" width="8" style="1" customWidth="1"/>
    <col min="6142" max="6142" width="10.44140625" style="1" customWidth="1"/>
    <col min="6143" max="6143" width="17.109375" style="1" customWidth="1"/>
    <col min="6144" max="6144" width="22" style="1" customWidth="1"/>
    <col min="6145" max="6145" width="9.109375" style="1"/>
    <col min="6146" max="6146" width="9.44140625" style="1" customWidth="1"/>
    <col min="6147" max="6149" width="14.44140625" style="1" bestFit="1" customWidth="1"/>
    <col min="6150" max="6150" width="10.5546875" style="1" bestFit="1" customWidth="1"/>
    <col min="6151" max="6151" width="12.44140625" style="1" bestFit="1" customWidth="1"/>
    <col min="6152" max="6394" width="9.109375" style="1"/>
    <col min="6395" max="6395" width="13.44140625" style="1" customWidth="1"/>
    <col min="6396" max="6396" width="71.5546875" style="1" customWidth="1"/>
    <col min="6397" max="6397" width="8" style="1" customWidth="1"/>
    <col min="6398" max="6398" width="10.44140625" style="1" customWidth="1"/>
    <col min="6399" max="6399" width="17.109375" style="1" customWidth="1"/>
    <col min="6400" max="6400" width="22" style="1" customWidth="1"/>
    <col min="6401" max="6401" width="9.109375" style="1"/>
    <col min="6402" max="6402" width="9.44140625" style="1" customWidth="1"/>
    <col min="6403" max="6405" width="14.44140625" style="1" bestFit="1" customWidth="1"/>
    <col min="6406" max="6406" width="10.5546875" style="1" bestFit="1" customWidth="1"/>
    <col min="6407" max="6407" width="12.44140625" style="1" bestFit="1" customWidth="1"/>
    <col min="6408" max="6650" width="9.109375" style="1"/>
    <col min="6651" max="6651" width="13.44140625" style="1" customWidth="1"/>
    <col min="6652" max="6652" width="71.5546875" style="1" customWidth="1"/>
    <col min="6653" max="6653" width="8" style="1" customWidth="1"/>
    <col min="6654" max="6654" width="10.44140625" style="1" customWidth="1"/>
    <col min="6655" max="6655" width="17.109375" style="1" customWidth="1"/>
    <col min="6656" max="6656" width="22" style="1" customWidth="1"/>
    <col min="6657" max="6657" width="9.109375" style="1"/>
    <col min="6658" max="6658" width="9.44140625" style="1" customWidth="1"/>
    <col min="6659" max="6661" width="14.44140625" style="1" bestFit="1" customWidth="1"/>
    <col min="6662" max="6662" width="10.5546875" style="1" bestFit="1" customWidth="1"/>
    <col min="6663" max="6663" width="12.44140625" style="1" bestFit="1" customWidth="1"/>
    <col min="6664" max="6906" width="9.109375" style="1"/>
    <col min="6907" max="6907" width="13.44140625" style="1" customWidth="1"/>
    <col min="6908" max="6908" width="71.5546875" style="1" customWidth="1"/>
    <col min="6909" max="6909" width="8" style="1" customWidth="1"/>
    <col min="6910" max="6910" width="10.44140625" style="1" customWidth="1"/>
    <col min="6911" max="6911" width="17.109375" style="1" customWidth="1"/>
    <col min="6912" max="6912" width="22" style="1" customWidth="1"/>
    <col min="6913" max="6913" width="9.109375" style="1"/>
    <col min="6914" max="6914" width="9.44140625" style="1" customWidth="1"/>
    <col min="6915" max="6917" width="14.44140625" style="1" bestFit="1" customWidth="1"/>
    <col min="6918" max="6918" width="10.5546875" style="1" bestFit="1" customWidth="1"/>
    <col min="6919" max="6919" width="12.44140625" style="1" bestFit="1" customWidth="1"/>
    <col min="6920" max="7162" width="9.109375" style="1"/>
    <col min="7163" max="7163" width="13.44140625" style="1" customWidth="1"/>
    <col min="7164" max="7164" width="71.5546875" style="1" customWidth="1"/>
    <col min="7165" max="7165" width="8" style="1" customWidth="1"/>
    <col min="7166" max="7166" width="10.44140625" style="1" customWidth="1"/>
    <col min="7167" max="7167" width="17.109375" style="1" customWidth="1"/>
    <col min="7168" max="7168" width="22" style="1" customWidth="1"/>
    <col min="7169" max="7169" width="9.109375" style="1"/>
    <col min="7170" max="7170" width="9.44140625" style="1" customWidth="1"/>
    <col min="7171" max="7173" width="14.44140625" style="1" bestFit="1" customWidth="1"/>
    <col min="7174" max="7174" width="10.5546875" style="1" bestFit="1" customWidth="1"/>
    <col min="7175" max="7175" width="12.44140625" style="1" bestFit="1" customWidth="1"/>
    <col min="7176" max="7418" width="9.109375" style="1"/>
    <col min="7419" max="7419" width="13.44140625" style="1" customWidth="1"/>
    <col min="7420" max="7420" width="71.5546875" style="1" customWidth="1"/>
    <col min="7421" max="7421" width="8" style="1" customWidth="1"/>
    <col min="7422" max="7422" width="10.44140625" style="1" customWidth="1"/>
    <col min="7423" max="7423" width="17.109375" style="1" customWidth="1"/>
    <col min="7424" max="7424" width="22" style="1" customWidth="1"/>
    <col min="7425" max="7425" width="9.109375" style="1"/>
    <col min="7426" max="7426" width="9.44140625" style="1" customWidth="1"/>
    <col min="7427" max="7429" width="14.44140625" style="1" bestFit="1" customWidth="1"/>
    <col min="7430" max="7430" width="10.5546875" style="1" bestFit="1" customWidth="1"/>
    <col min="7431" max="7431" width="12.44140625" style="1" bestFit="1" customWidth="1"/>
    <col min="7432" max="7674" width="9.109375" style="1"/>
    <col min="7675" max="7675" width="13.44140625" style="1" customWidth="1"/>
    <col min="7676" max="7676" width="71.5546875" style="1" customWidth="1"/>
    <col min="7677" max="7677" width="8" style="1" customWidth="1"/>
    <col min="7678" max="7678" width="10.44140625" style="1" customWidth="1"/>
    <col min="7679" max="7679" width="17.109375" style="1" customWidth="1"/>
    <col min="7680" max="7680" width="22" style="1" customWidth="1"/>
    <col min="7681" max="7681" width="9.109375" style="1"/>
    <col min="7682" max="7682" width="9.44140625" style="1" customWidth="1"/>
    <col min="7683" max="7685" width="14.44140625" style="1" bestFit="1" customWidth="1"/>
    <col min="7686" max="7686" width="10.5546875" style="1" bestFit="1" customWidth="1"/>
    <col min="7687" max="7687" width="12.44140625" style="1" bestFit="1" customWidth="1"/>
    <col min="7688" max="7930" width="9.109375" style="1"/>
    <col min="7931" max="7931" width="13.44140625" style="1" customWidth="1"/>
    <col min="7932" max="7932" width="71.5546875" style="1" customWidth="1"/>
    <col min="7933" max="7933" width="8" style="1" customWidth="1"/>
    <col min="7934" max="7934" width="10.44140625" style="1" customWidth="1"/>
    <col min="7935" max="7935" width="17.109375" style="1" customWidth="1"/>
    <col min="7936" max="7936" width="22" style="1" customWidth="1"/>
    <col min="7937" max="7937" width="9.109375" style="1"/>
    <col min="7938" max="7938" width="9.44140625" style="1" customWidth="1"/>
    <col min="7939" max="7941" width="14.44140625" style="1" bestFit="1" customWidth="1"/>
    <col min="7942" max="7942" width="10.5546875" style="1" bestFit="1" customWidth="1"/>
    <col min="7943" max="7943" width="12.44140625" style="1" bestFit="1" customWidth="1"/>
    <col min="7944" max="8186" width="9.109375" style="1"/>
    <col min="8187" max="8187" width="13.44140625" style="1" customWidth="1"/>
    <col min="8188" max="8188" width="71.5546875" style="1" customWidth="1"/>
    <col min="8189" max="8189" width="8" style="1" customWidth="1"/>
    <col min="8190" max="8190" width="10.44140625" style="1" customWidth="1"/>
    <col min="8191" max="8191" width="17.109375" style="1" customWidth="1"/>
    <col min="8192" max="8192" width="22" style="1" customWidth="1"/>
    <col min="8193" max="8193" width="9.109375" style="1"/>
    <col min="8194" max="8194" width="9.44140625" style="1" customWidth="1"/>
    <col min="8195" max="8197" width="14.44140625" style="1" bestFit="1" customWidth="1"/>
    <col min="8198" max="8198" width="10.5546875" style="1" bestFit="1" customWidth="1"/>
    <col min="8199" max="8199" width="12.44140625" style="1" bestFit="1" customWidth="1"/>
    <col min="8200" max="8442" width="9.109375" style="1"/>
    <col min="8443" max="8443" width="13.44140625" style="1" customWidth="1"/>
    <col min="8444" max="8444" width="71.5546875" style="1" customWidth="1"/>
    <col min="8445" max="8445" width="8" style="1" customWidth="1"/>
    <col min="8446" max="8446" width="10.44140625" style="1" customWidth="1"/>
    <col min="8447" max="8447" width="17.109375" style="1" customWidth="1"/>
    <col min="8448" max="8448" width="22" style="1" customWidth="1"/>
    <col min="8449" max="8449" width="9.109375" style="1"/>
    <col min="8450" max="8450" width="9.44140625" style="1" customWidth="1"/>
    <col min="8451" max="8453" width="14.44140625" style="1" bestFit="1" customWidth="1"/>
    <col min="8454" max="8454" width="10.5546875" style="1" bestFit="1" customWidth="1"/>
    <col min="8455" max="8455" width="12.44140625" style="1" bestFit="1" customWidth="1"/>
    <col min="8456" max="8698" width="9.109375" style="1"/>
    <col min="8699" max="8699" width="13.44140625" style="1" customWidth="1"/>
    <col min="8700" max="8700" width="71.5546875" style="1" customWidth="1"/>
    <col min="8701" max="8701" width="8" style="1" customWidth="1"/>
    <col min="8702" max="8702" width="10.44140625" style="1" customWidth="1"/>
    <col min="8703" max="8703" width="17.109375" style="1" customWidth="1"/>
    <col min="8704" max="8704" width="22" style="1" customWidth="1"/>
    <col min="8705" max="8705" width="9.109375" style="1"/>
    <col min="8706" max="8706" width="9.44140625" style="1" customWidth="1"/>
    <col min="8707" max="8709" width="14.44140625" style="1" bestFit="1" customWidth="1"/>
    <col min="8710" max="8710" width="10.5546875" style="1" bestFit="1" customWidth="1"/>
    <col min="8711" max="8711" width="12.44140625" style="1" bestFit="1" customWidth="1"/>
    <col min="8712" max="8954" width="9.109375" style="1"/>
    <col min="8955" max="8955" width="13.44140625" style="1" customWidth="1"/>
    <col min="8956" max="8956" width="71.5546875" style="1" customWidth="1"/>
    <col min="8957" max="8957" width="8" style="1" customWidth="1"/>
    <col min="8958" max="8958" width="10.44140625" style="1" customWidth="1"/>
    <col min="8959" max="8959" width="17.109375" style="1" customWidth="1"/>
    <col min="8960" max="8960" width="22" style="1" customWidth="1"/>
    <col min="8961" max="8961" width="9.109375" style="1"/>
    <col min="8962" max="8962" width="9.44140625" style="1" customWidth="1"/>
    <col min="8963" max="8965" width="14.44140625" style="1" bestFit="1" customWidth="1"/>
    <col min="8966" max="8966" width="10.5546875" style="1" bestFit="1" customWidth="1"/>
    <col min="8967" max="8967" width="12.44140625" style="1" bestFit="1" customWidth="1"/>
    <col min="8968" max="9210" width="9.109375" style="1"/>
    <col min="9211" max="9211" width="13.44140625" style="1" customWidth="1"/>
    <col min="9212" max="9212" width="71.5546875" style="1" customWidth="1"/>
    <col min="9213" max="9213" width="8" style="1" customWidth="1"/>
    <col min="9214" max="9214" width="10.44140625" style="1" customWidth="1"/>
    <col min="9215" max="9215" width="17.109375" style="1" customWidth="1"/>
    <col min="9216" max="9216" width="22" style="1" customWidth="1"/>
    <col min="9217" max="9217" width="9.109375" style="1"/>
    <col min="9218" max="9218" width="9.44140625" style="1" customWidth="1"/>
    <col min="9219" max="9221" width="14.44140625" style="1" bestFit="1" customWidth="1"/>
    <col min="9222" max="9222" width="10.5546875" style="1" bestFit="1" customWidth="1"/>
    <col min="9223" max="9223" width="12.44140625" style="1" bestFit="1" customWidth="1"/>
    <col min="9224" max="9466" width="9.109375" style="1"/>
    <col min="9467" max="9467" width="13.44140625" style="1" customWidth="1"/>
    <col min="9468" max="9468" width="71.5546875" style="1" customWidth="1"/>
    <col min="9469" max="9469" width="8" style="1" customWidth="1"/>
    <col min="9470" max="9470" width="10.44140625" style="1" customWidth="1"/>
    <col min="9471" max="9471" width="17.109375" style="1" customWidth="1"/>
    <col min="9472" max="9472" width="22" style="1" customWidth="1"/>
    <col min="9473" max="9473" width="9.109375" style="1"/>
    <col min="9474" max="9474" width="9.44140625" style="1" customWidth="1"/>
    <col min="9475" max="9477" width="14.44140625" style="1" bestFit="1" customWidth="1"/>
    <col min="9478" max="9478" width="10.5546875" style="1" bestFit="1" customWidth="1"/>
    <col min="9479" max="9479" width="12.44140625" style="1" bestFit="1" customWidth="1"/>
    <col min="9480" max="9722" width="9.109375" style="1"/>
    <col min="9723" max="9723" width="13.44140625" style="1" customWidth="1"/>
    <col min="9724" max="9724" width="71.5546875" style="1" customWidth="1"/>
    <col min="9725" max="9725" width="8" style="1" customWidth="1"/>
    <col min="9726" max="9726" width="10.44140625" style="1" customWidth="1"/>
    <col min="9727" max="9727" width="17.109375" style="1" customWidth="1"/>
    <col min="9728" max="9728" width="22" style="1" customWidth="1"/>
    <col min="9729" max="9729" width="9.109375" style="1"/>
    <col min="9730" max="9730" width="9.44140625" style="1" customWidth="1"/>
    <col min="9731" max="9733" width="14.44140625" style="1" bestFit="1" customWidth="1"/>
    <col min="9734" max="9734" width="10.5546875" style="1" bestFit="1" customWidth="1"/>
    <col min="9735" max="9735" width="12.44140625" style="1" bestFit="1" customWidth="1"/>
    <col min="9736" max="9978" width="9.109375" style="1"/>
    <col min="9979" max="9979" width="13.44140625" style="1" customWidth="1"/>
    <col min="9980" max="9980" width="71.5546875" style="1" customWidth="1"/>
    <col min="9981" max="9981" width="8" style="1" customWidth="1"/>
    <col min="9982" max="9982" width="10.44140625" style="1" customWidth="1"/>
    <col min="9983" max="9983" width="17.109375" style="1" customWidth="1"/>
    <col min="9984" max="9984" width="22" style="1" customWidth="1"/>
    <col min="9985" max="9985" width="9.109375" style="1"/>
    <col min="9986" max="9986" width="9.44140625" style="1" customWidth="1"/>
    <col min="9987" max="9989" width="14.44140625" style="1" bestFit="1" customWidth="1"/>
    <col min="9990" max="9990" width="10.5546875" style="1" bestFit="1" customWidth="1"/>
    <col min="9991" max="9991" width="12.44140625" style="1" bestFit="1" customWidth="1"/>
    <col min="9992" max="10234" width="9.109375" style="1"/>
    <col min="10235" max="10235" width="13.44140625" style="1" customWidth="1"/>
    <col min="10236" max="10236" width="71.5546875" style="1" customWidth="1"/>
    <col min="10237" max="10237" width="8" style="1" customWidth="1"/>
    <col min="10238" max="10238" width="10.44140625" style="1" customWidth="1"/>
    <col min="10239" max="10239" width="17.109375" style="1" customWidth="1"/>
    <col min="10240" max="10240" width="22" style="1" customWidth="1"/>
    <col min="10241" max="10241" width="9.109375" style="1"/>
    <col min="10242" max="10242" width="9.44140625" style="1" customWidth="1"/>
    <col min="10243" max="10245" width="14.44140625" style="1" bestFit="1" customWidth="1"/>
    <col min="10246" max="10246" width="10.5546875" style="1" bestFit="1" customWidth="1"/>
    <col min="10247" max="10247" width="12.44140625" style="1" bestFit="1" customWidth="1"/>
    <col min="10248" max="10490" width="9.109375" style="1"/>
    <col min="10491" max="10491" width="13.44140625" style="1" customWidth="1"/>
    <col min="10492" max="10492" width="71.5546875" style="1" customWidth="1"/>
    <col min="10493" max="10493" width="8" style="1" customWidth="1"/>
    <col min="10494" max="10494" width="10.44140625" style="1" customWidth="1"/>
    <col min="10495" max="10495" width="17.109375" style="1" customWidth="1"/>
    <col min="10496" max="10496" width="22" style="1" customWidth="1"/>
    <col min="10497" max="10497" width="9.109375" style="1"/>
    <col min="10498" max="10498" width="9.44140625" style="1" customWidth="1"/>
    <col min="10499" max="10501" width="14.44140625" style="1" bestFit="1" customWidth="1"/>
    <col min="10502" max="10502" width="10.5546875" style="1" bestFit="1" customWidth="1"/>
    <col min="10503" max="10503" width="12.44140625" style="1" bestFit="1" customWidth="1"/>
    <col min="10504" max="10746" width="9.109375" style="1"/>
    <col min="10747" max="10747" width="13.44140625" style="1" customWidth="1"/>
    <col min="10748" max="10748" width="71.5546875" style="1" customWidth="1"/>
    <col min="10749" max="10749" width="8" style="1" customWidth="1"/>
    <col min="10750" max="10750" width="10.44140625" style="1" customWidth="1"/>
    <col min="10751" max="10751" width="17.109375" style="1" customWidth="1"/>
    <col min="10752" max="10752" width="22" style="1" customWidth="1"/>
    <col min="10753" max="10753" width="9.109375" style="1"/>
    <col min="10754" max="10754" width="9.44140625" style="1" customWidth="1"/>
    <col min="10755" max="10757" width="14.44140625" style="1" bestFit="1" customWidth="1"/>
    <col min="10758" max="10758" width="10.5546875" style="1" bestFit="1" customWidth="1"/>
    <col min="10759" max="10759" width="12.44140625" style="1" bestFit="1" customWidth="1"/>
    <col min="10760" max="11002" width="9.109375" style="1"/>
    <col min="11003" max="11003" width="13.44140625" style="1" customWidth="1"/>
    <col min="11004" max="11004" width="71.5546875" style="1" customWidth="1"/>
    <col min="11005" max="11005" width="8" style="1" customWidth="1"/>
    <col min="11006" max="11006" width="10.44140625" style="1" customWidth="1"/>
    <col min="11007" max="11007" width="17.109375" style="1" customWidth="1"/>
    <col min="11008" max="11008" width="22" style="1" customWidth="1"/>
    <col min="11009" max="11009" width="9.109375" style="1"/>
    <col min="11010" max="11010" width="9.44140625" style="1" customWidth="1"/>
    <col min="11011" max="11013" width="14.44140625" style="1" bestFit="1" customWidth="1"/>
    <col min="11014" max="11014" width="10.5546875" style="1" bestFit="1" customWidth="1"/>
    <col min="11015" max="11015" width="12.44140625" style="1" bestFit="1" customWidth="1"/>
    <col min="11016" max="11258" width="9.109375" style="1"/>
    <col min="11259" max="11259" width="13.44140625" style="1" customWidth="1"/>
    <col min="11260" max="11260" width="71.5546875" style="1" customWidth="1"/>
    <col min="11261" max="11261" width="8" style="1" customWidth="1"/>
    <col min="11262" max="11262" width="10.44140625" style="1" customWidth="1"/>
    <col min="11263" max="11263" width="17.109375" style="1" customWidth="1"/>
    <col min="11264" max="11264" width="22" style="1" customWidth="1"/>
    <col min="11265" max="11265" width="9.109375" style="1"/>
    <col min="11266" max="11266" width="9.44140625" style="1" customWidth="1"/>
    <col min="11267" max="11269" width="14.44140625" style="1" bestFit="1" customWidth="1"/>
    <col min="11270" max="11270" width="10.5546875" style="1" bestFit="1" customWidth="1"/>
    <col min="11271" max="11271" width="12.44140625" style="1" bestFit="1" customWidth="1"/>
    <col min="11272" max="11514" width="9.109375" style="1"/>
    <col min="11515" max="11515" width="13.44140625" style="1" customWidth="1"/>
    <col min="11516" max="11516" width="71.5546875" style="1" customWidth="1"/>
    <col min="11517" max="11517" width="8" style="1" customWidth="1"/>
    <col min="11518" max="11518" width="10.44140625" style="1" customWidth="1"/>
    <col min="11519" max="11519" width="17.109375" style="1" customWidth="1"/>
    <col min="11520" max="11520" width="22" style="1" customWidth="1"/>
    <col min="11521" max="11521" width="9.109375" style="1"/>
    <col min="11522" max="11522" width="9.44140625" style="1" customWidth="1"/>
    <col min="11523" max="11525" width="14.44140625" style="1" bestFit="1" customWidth="1"/>
    <col min="11526" max="11526" width="10.5546875" style="1" bestFit="1" customWidth="1"/>
    <col min="11527" max="11527" width="12.44140625" style="1" bestFit="1" customWidth="1"/>
    <col min="11528" max="11770" width="9.109375" style="1"/>
    <col min="11771" max="11771" width="13.44140625" style="1" customWidth="1"/>
    <col min="11772" max="11772" width="71.5546875" style="1" customWidth="1"/>
    <col min="11773" max="11773" width="8" style="1" customWidth="1"/>
    <col min="11774" max="11774" width="10.44140625" style="1" customWidth="1"/>
    <col min="11775" max="11775" width="17.109375" style="1" customWidth="1"/>
    <col min="11776" max="11776" width="22" style="1" customWidth="1"/>
    <col min="11777" max="11777" width="9.109375" style="1"/>
    <col min="11778" max="11778" width="9.44140625" style="1" customWidth="1"/>
    <col min="11779" max="11781" width="14.44140625" style="1" bestFit="1" customWidth="1"/>
    <col min="11782" max="11782" width="10.5546875" style="1" bestFit="1" customWidth="1"/>
    <col min="11783" max="11783" width="12.44140625" style="1" bestFit="1" customWidth="1"/>
    <col min="11784" max="12026" width="9.109375" style="1"/>
    <col min="12027" max="12027" width="13.44140625" style="1" customWidth="1"/>
    <col min="12028" max="12028" width="71.5546875" style="1" customWidth="1"/>
    <col min="12029" max="12029" width="8" style="1" customWidth="1"/>
    <col min="12030" max="12030" width="10.44140625" style="1" customWidth="1"/>
    <col min="12031" max="12031" width="17.109375" style="1" customWidth="1"/>
    <col min="12032" max="12032" width="22" style="1" customWidth="1"/>
    <col min="12033" max="12033" width="9.109375" style="1"/>
    <col min="12034" max="12034" width="9.44140625" style="1" customWidth="1"/>
    <col min="12035" max="12037" width="14.44140625" style="1" bestFit="1" customWidth="1"/>
    <col min="12038" max="12038" width="10.5546875" style="1" bestFit="1" customWidth="1"/>
    <col min="12039" max="12039" width="12.44140625" style="1" bestFit="1" customWidth="1"/>
    <col min="12040" max="12282" width="9.109375" style="1"/>
    <col min="12283" max="12283" width="13.44140625" style="1" customWidth="1"/>
    <col min="12284" max="12284" width="71.5546875" style="1" customWidth="1"/>
    <col min="12285" max="12285" width="8" style="1" customWidth="1"/>
    <col min="12286" max="12286" width="10.44140625" style="1" customWidth="1"/>
    <col min="12287" max="12287" width="17.109375" style="1" customWidth="1"/>
    <col min="12288" max="12288" width="22" style="1" customWidth="1"/>
    <col min="12289" max="12289" width="9.109375" style="1"/>
    <col min="12290" max="12290" width="9.44140625" style="1" customWidth="1"/>
    <col min="12291" max="12293" width="14.44140625" style="1" bestFit="1" customWidth="1"/>
    <col min="12294" max="12294" width="10.5546875" style="1" bestFit="1" customWidth="1"/>
    <col min="12295" max="12295" width="12.44140625" style="1" bestFit="1" customWidth="1"/>
    <col min="12296" max="12538" width="9.109375" style="1"/>
    <col min="12539" max="12539" width="13.44140625" style="1" customWidth="1"/>
    <col min="12540" max="12540" width="71.5546875" style="1" customWidth="1"/>
    <col min="12541" max="12541" width="8" style="1" customWidth="1"/>
    <col min="12542" max="12542" width="10.44140625" style="1" customWidth="1"/>
    <col min="12543" max="12543" width="17.109375" style="1" customWidth="1"/>
    <col min="12544" max="12544" width="22" style="1" customWidth="1"/>
    <col min="12545" max="12545" width="9.109375" style="1"/>
    <col min="12546" max="12546" width="9.44140625" style="1" customWidth="1"/>
    <col min="12547" max="12549" width="14.44140625" style="1" bestFit="1" customWidth="1"/>
    <col min="12550" max="12550" width="10.5546875" style="1" bestFit="1" customWidth="1"/>
    <col min="12551" max="12551" width="12.44140625" style="1" bestFit="1" customWidth="1"/>
    <col min="12552" max="12794" width="9.109375" style="1"/>
    <col min="12795" max="12795" width="13.44140625" style="1" customWidth="1"/>
    <col min="12796" max="12796" width="71.5546875" style="1" customWidth="1"/>
    <col min="12797" max="12797" width="8" style="1" customWidth="1"/>
    <col min="12798" max="12798" width="10.44140625" style="1" customWidth="1"/>
    <col min="12799" max="12799" width="17.109375" style="1" customWidth="1"/>
    <col min="12800" max="12800" width="22" style="1" customWidth="1"/>
    <col min="12801" max="12801" width="9.109375" style="1"/>
    <col min="12802" max="12802" width="9.44140625" style="1" customWidth="1"/>
    <col min="12803" max="12805" width="14.44140625" style="1" bestFit="1" customWidth="1"/>
    <col min="12806" max="12806" width="10.5546875" style="1" bestFit="1" customWidth="1"/>
    <col min="12807" max="12807" width="12.44140625" style="1" bestFit="1" customWidth="1"/>
    <col min="12808" max="13050" width="9.109375" style="1"/>
    <col min="13051" max="13051" width="13.44140625" style="1" customWidth="1"/>
    <col min="13052" max="13052" width="71.5546875" style="1" customWidth="1"/>
    <col min="13053" max="13053" width="8" style="1" customWidth="1"/>
    <col min="13054" max="13054" width="10.44140625" style="1" customWidth="1"/>
    <col min="13055" max="13055" width="17.109375" style="1" customWidth="1"/>
    <col min="13056" max="13056" width="22" style="1" customWidth="1"/>
    <col min="13057" max="13057" width="9.109375" style="1"/>
    <col min="13058" max="13058" width="9.44140625" style="1" customWidth="1"/>
    <col min="13059" max="13061" width="14.44140625" style="1" bestFit="1" customWidth="1"/>
    <col min="13062" max="13062" width="10.5546875" style="1" bestFit="1" customWidth="1"/>
    <col min="13063" max="13063" width="12.44140625" style="1" bestFit="1" customWidth="1"/>
    <col min="13064" max="13306" width="9.109375" style="1"/>
    <col min="13307" max="13307" width="13.44140625" style="1" customWidth="1"/>
    <col min="13308" max="13308" width="71.5546875" style="1" customWidth="1"/>
    <col min="13309" max="13309" width="8" style="1" customWidth="1"/>
    <col min="13310" max="13310" width="10.44140625" style="1" customWidth="1"/>
    <col min="13311" max="13311" width="17.109375" style="1" customWidth="1"/>
    <col min="13312" max="13312" width="22" style="1" customWidth="1"/>
    <col min="13313" max="13313" width="9.109375" style="1"/>
    <col min="13314" max="13314" width="9.44140625" style="1" customWidth="1"/>
    <col min="13315" max="13317" width="14.44140625" style="1" bestFit="1" customWidth="1"/>
    <col min="13318" max="13318" width="10.5546875" style="1" bestFit="1" customWidth="1"/>
    <col min="13319" max="13319" width="12.44140625" style="1" bestFit="1" customWidth="1"/>
    <col min="13320" max="13562" width="9.109375" style="1"/>
    <col min="13563" max="13563" width="13.44140625" style="1" customWidth="1"/>
    <col min="13564" max="13564" width="71.5546875" style="1" customWidth="1"/>
    <col min="13565" max="13565" width="8" style="1" customWidth="1"/>
    <col min="13566" max="13566" width="10.44140625" style="1" customWidth="1"/>
    <col min="13567" max="13567" width="17.109375" style="1" customWidth="1"/>
    <col min="13568" max="13568" width="22" style="1" customWidth="1"/>
    <col min="13569" max="13569" width="9.109375" style="1"/>
    <col min="13570" max="13570" width="9.44140625" style="1" customWidth="1"/>
    <col min="13571" max="13573" width="14.44140625" style="1" bestFit="1" customWidth="1"/>
    <col min="13574" max="13574" width="10.5546875" style="1" bestFit="1" customWidth="1"/>
    <col min="13575" max="13575" width="12.44140625" style="1" bestFit="1" customWidth="1"/>
    <col min="13576" max="13818" width="9.109375" style="1"/>
    <col min="13819" max="13819" width="13.44140625" style="1" customWidth="1"/>
    <col min="13820" max="13820" width="71.5546875" style="1" customWidth="1"/>
    <col min="13821" max="13821" width="8" style="1" customWidth="1"/>
    <col min="13822" max="13822" width="10.44140625" style="1" customWidth="1"/>
    <col min="13823" max="13823" width="17.109375" style="1" customWidth="1"/>
    <col min="13824" max="13824" width="22" style="1" customWidth="1"/>
    <col min="13825" max="13825" width="9.109375" style="1"/>
    <col min="13826" max="13826" width="9.44140625" style="1" customWidth="1"/>
    <col min="13827" max="13829" width="14.44140625" style="1" bestFit="1" customWidth="1"/>
    <col min="13830" max="13830" width="10.5546875" style="1" bestFit="1" customWidth="1"/>
    <col min="13831" max="13831" width="12.44140625" style="1" bestFit="1" customWidth="1"/>
    <col min="13832" max="14074" width="9.109375" style="1"/>
    <col min="14075" max="14075" width="13.44140625" style="1" customWidth="1"/>
    <col min="14076" max="14076" width="71.5546875" style="1" customWidth="1"/>
    <col min="14077" max="14077" width="8" style="1" customWidth="1"/>
    <col min="14078" max="14078" width="10.44140625" style="1" customWidth="1"/>
    <col min="14079" max="14079" width="17.109375" style="1" customWidth="1"/>
    <col min="14080" max="14080" width="22" style="1" customWidth="1"/>
    <col min="14081" max="14081" width="9.109375" style="1"/>
    <col min="14082" max="14082" width="9.44140625" style="1" customWidth="1"/>
    <col min="14083" max="14085" width="14.44140625" style="1" bestFit="1" customWidth="1"/>
    <col min="14086" max="14086" width="10.5546875" style="1" bestFit="1" customWidth="1"/>
    <col min="14087" max="14087" width="12.44140625" style="1" bestFit="1" customWidth="1"/>
    <col min="14088" max="14330" width="9.109375" style="1"/>
    <col min="14331" max="14331" width="13.44140625" style="1" customWidth="1"/>
    <col min="14332" max="14332" width="71.5546875" style="1" customWidth="1"/>
    <col min="14333" max="14333" width="8" style="1" customWidth="1"/>
    <col min="14334" max="14334" width="10.44140625" style="1" customWidth="1"/>
    <col min="14335" max="14335" width="17.109375" style="1" customWidth="1"/>
    <col min="14336" max="14336" width="22" style="1" customWidth="1"/>
    <col min="14337" max="14337" width="9.109375" style="1"/>
    <col min="14338" max="14338" width="9.44140625" style="1" customWidth="1"/>
    <col min="14339" max="14341" width="14.44140625" style="1" bestFit="1" customWidth="1"/>
    <col min="14342" max="14342" width="10.5546875" style="1" bestFit="1" customWidth="1"/>
    <col min="14343" max="14343" width="12.44140625" style="1" bestFit="1" customWidth="1"/>
    <col min="14344" max="14586" width="9.109375" style="1"/>
    <col min="14587" max="14587" width="13.44140625" style="1" customWidth="1"/>
    <col min="14588" max="14588" width="71.5546875" style="1" customWidth="1"/>
    <col min="14589" max="14589" width="8" style="1" customWidth="1"/>
    <col min="14590" max="14590" width="10.44140625" style="1" customWidth="1"/>
    <col min="14591" max="14591" width="17.109375" style="1" customWidth="1"/>
    <col min="14592" max="14592" width="22" style="1" customWidth="1"/>
    <col min="14593" max="14593" width="9.109375" style="1"/>
    <col min="14594" max="14594" width="9.44140625" style="1" customWidth="1"/>
    <col min="14595" max="14597" width="14.44140625" style="1" bestFit="1" customWidth="1"/>
    <col min="14598" max="14598" width="10.5546875" style="1" bestFit="1" customWidth="1"/>
    <col min="14599" max="14599" width="12.44140625" style="1" bestFit="1" customWidth="1"/>
    <col min="14600" max="14842" width="9.109375" style="1"/>
    <col min="14843" max="14843" width="13.44140625" style="1" customWidth="1"/>
    <col min="14844" max="14844" width="71.5546875" style="1" customWidth="1"/>
    <col min="14845" max="14845" width="8" style="1" customWidth="1"/>
    <col min="14846" max="14846" width="10.44140625" style="1" customWidth="1"/>
    <col min="14847" max="14847" width="17.109375" style="1" customWidth="1"/>
    <col min="14848" max="14848" width="22" style="1" customWidth="1"/>
    <col min="14849" max="14849" width="9.109375" style="1"/>
    <col min="14850" max="14850" width="9.44140625" style="1" customWidth="1"/>
    <col min="14851" max="14853" width="14.44140625" style="1" bestFit="1" customWidth="1"/>
    <col min="14854" max="14854" width="10.5546875" style="1" bestFit="1" customWidth="1"/>
    <col min="14855" max="14855" width="12.44140625" style="1" bestFit="1" customWidth="1"/>
    <col min="14856" max="15098" width="9.109375" style="1"/>
    <col min="15099" max="15099" width="13.44140625" style="1" customWidth="1"/>
    <col min="15100" max="15100" width="71.5546875" style="1" customWidth="1"/>
    <col min="15101" max="15101" width="8" style="1" customWidth="1"/>
    <col min="15102" max="15102" width="10.44140625" style="1" customWidth="1"/>
    <col min="15103" max="15103" width="17.109375" style="1" customWidth="1"/>
    <col min="15104" max="15104" width="22" style="1" customWidth="1"/>
    <col min="15105" max="15105" width="9.109375" style="1"/>
    <col min="15106" max="15106" width="9.44140625" style="1" customWidth="1"/>
    <col min="15107" max="15109" width="14.44140625" style="1" bestFit="1" customWidth="1"/>
    <col min="15110" max="15110" width="10.5546875" style="1" bestFit="1" customWidth="1"/>
    <col min="15111" max="15111" width="12.44140625" style="1" bestFit="1" customWidth="1"/>
    <col min="15112" max="15354" width="9.109375" style="1"/>
    <col min="15355" max="15355" width="13.44140625" style="1" customWidth="1"/>
    <col min="15356" max="15356" width="71.5546875" style="1" customWidth="1"/>
    <col min="15357" max="15357" width="8" style="1" customWidth="1"/>
    <col min="15358" max="15358" width="10.44140625" style="1" customWidth="1"/>
    <col min="15359" max="15359" width="17.109375" style="1" customWidth="1"/>
    <col min="15360" max="15360" width="22" style="1" customWidth="1"/>
    <col min="15361" max="15361" width="9.109375" style="1"/>
    <col min="15362" max="15362" width="9.44140625" style="1" customWidth="1"/>
    <col min="15363" max="15365" width="14.44140625" style="1" bestFit="1" customWidth="1"/>
    <col min="15366" max="15366" width="10.5546875" style="1" bestFit="1" customWidth="1"/>
    <col min="15367" max="15367" width="12.44140625" style="1" bestFit="1" customWidth="1"/>
    <col min="15368" max="15610" width="9.109375" style="1"/>
    <col min="15611" max="15611" width="13.44140625" style="1" customWidth="1"/>
    <col min="15612" max="15612" width="71.5546875" style="1" customWidth="1"/>
    <col min="15613" max="15613" width="8" style="1" customWidth="1"/>
    <col min="15614" max="15614" width="10.44140625" style="1" customWidth="1"/>
    <col min="15615" max="15615" width="17.109375" style="1" customWidth="1"/>
    <col min="15616" max="15616" width="22" style="1" customWidth="1"/>
    <col min="15617" max="15617" width="9.109375" style="1"/>
    <col min="15618" max="15618" width="9.44140625" style="1" customWidth="1"/>
    <col min="15619" max="15621" width="14.44140625" style="1" bestFit="1" customWidth="1"/>
    <col min="15622" max="15622" width="10.5546875" style="1" bestFit="1" customWidth="1"/>
    <col min="15623" max="15623" width="12.44140625" style="1" bestFit="1" customWidth="1"/>
    <col min="15624" max="15866" width="9.109375" style="1"/>
    <col min="15867" max="15867" width="13.44140625" style="1" customWidth="1"/>
    <col min="15868" max="15868" width="71.5546875" style="1" customWidth="1"/>
    <col min="15869" max="15869" width="8" style="1" customWidth="1"/>
    <col min="15870" max="15870" width="10.44140625" style="1" customWidth="1"/>
    <col min="15871" max="15871" width="17.109375" style="1" customWidth="1"/>
    <col min="15872" max="15872" width="22" style="1" customWidth="1"/>
    <col min="15873" max="15873" width="9.109375" style="1"/>
    <col min="15874" max="15874" width="9.44140625" style="1" customWidth="1"/>
    <col min="15875" max="15877" width="14.44140625" style="1" bestFit="1" customWidth="1"/>
    <col min="15878" max="15878" width="10.5546875" style="1" bestFit="1" customWidth="1"/>
    <col min="15879" max="15879" width="12.44140625" style="1" bestFit="1" customWidth="1"/>
    <col min="15880" max="16122" width="9.109375" style="1"/>
    <col min="16123" max="16123" width="13.44140625" style="1" customWidth="1"/>
    <col min="16124" max="16124" width="71.5546875" style="1" customWidth="1"/>
    <col min="16125" max="16125" width="8" style="1" customWidth="1"/>
    <col min="16126" max="16126" width="10.44140625" style="1" customWidth="1"/>
    <col min="16127" max="16127" width="17.109375" style="1" customWidth="1"/>
    <col min="16128" max="16128" width="22" style="1" customWidth="1"/>
    <col min="16129" max="16129" width="9.109375" style="1"/>
    <col min="16130" max="16130" width="9.44140625" style="1" customWidth="1"/>
    <col min="16131" max="16133" width="14.44140625" style="1" bestFit="1" customWidth="1"/>
    <col min="16134" max="16134" width="10.5546875" style="1" bestFit="1" customWidth="1"/>
    <col min="16135" max="16135" width="12.44140625" style="1" bestFit="1" customWidth="1"/>
    <col min="16136" max="16384" width="9.109375" style="1"/>
  </cols>
  <sheetData>
    <row r="1" spans="1:5">
      <c r="B1" s="310"/>
      <c r="C1" s="310"/>
      <c r="D1" s="310"/>
    </row>
    <row r="2" spans="1:5">
      <c r="B2" s="311"/>
      <c r="C2" s="311"/>
      <c r="D2" s="311"/>
    </row>
    <row r="3" spans="1:5">
      <c r="A3" s="243"/>
      <c r="B3" s="243"/>
      <c r="C3" s="243"/>
      <c r="D3" s="243"/>
    </row>
    <row r="4" spans="1:5">
      <c r="A4" s="315" t="s">
        <v>4</v>
      </c>
      <c r="B4" s="315"/>
      <c r="C4" s="315"/>
      <c r="D4" s="315"/>
    </row>
    <row r="5" spans="1:5" ht="23.4" thickBot="1">
      <c r="A5" s="243"/>
      <c r="B5" s="309"/>
      <c r="C5" s="309"/>
      <c r="D5" s="309"/>
    </row>
    <row r="6" spans="1:5" ht="23.4" thickTop="1">
      <c r="A6" s="248" t="s">
        <v>80</v>
      </c>
      <c r="B6" s="250" t="str">
        <f>BOQ!B3</f>
        <v>CONCRETE WORKS</v>
      </c>
      <c r="C6" s="252" t="s">
        <v>5</v>
      </c>
      <c r="D6" s="254">
        <f>BOQ!F14</f>
        <v>0</v>
      </c>
    </row>
    <row r="7" spans="1:5">
      <c r="A7" s="249" t="s">
        <v>81</v>
      </c>
      <c r="B7" s="251" t="str">
        <f>BOQ!B15</f>
        <v>PAINTING</v>
      </c>
      <c r="C7" s="253" t="s">
        <v>5</v>
      </c>
      <c r="D7" s="255">
        <f>BOQ!F24</f>
        <v>0</v>
      </c>
    </row>
    <row r="8" spans="1:5">
      <c r="A8" s="249" t="s">
        <v>7</v>
      </c>
      <c r="B8" s="251" t="str">
        <f>BOQ!B25</f>
        <v>WALL AND FLOOR FINISHINGS</v>
      </c>
      <c r="C8" s="253" t="s">
        <v>5</v>
      </c>
      <c r="D8" s="255">
        <f>BOQ!F30</f>
        <v>0</v>
      </c>
    </row>
    <row r="9" spans="1:5">
      <c r="A9" s="249" t="s">
        <v>21</v>
      </c>
      <c r="B9" s="251" t="str">
        <f>BOQ!B31</f>
        <v>CARPENTRY &amp; JOINERY</v>
      </c>
      <c r="C9" s="253" t="s">
        <v>5</v>
      </c>
      <c r="D9" s="255">
        <f>BOQ!F36</f>
        <v>0</v>
      </c>
    </row>
    <row r="10" spans="1:5">
      <c r="A10" s="249" t="s">
        <v>88</v>
      </c>
      <c r="B10" s="251" t="str">
        <f>BOQ!B37</f>
        <v>ELECTRICAL INSTALLATION</v>
      </c>
      <c r="C10" s="253" t="s">
        <v>5</v>
      </c>
      <c r="D10" s="255">
        <f>BOQ!F50</f>
        <v>0</v>
      </c>
    </row>
    <row r="11" spans="1:5">
      <c r="A11" s="249" t="s">
        <v>249</v>
      </c>
      <c r="B11" s="251" t="str">
        <f>BOQ!B51</f>
        <v>WATER SUPPLY SYSTEM</v>
      </c>
      <c r="C11" s="253" t="s">
        <v>5</v>
      </c>
      <c r="D11" s="255">
        <f>BOQ!F53</f>
        <v>0</v>
      </c>
    </row>
    <row r="12" spans="1:5">
      <c r="A12" s="249" t="s">
        <v>215</v>
      </c>
      <c r="B12" s="251" t="str">
        <f>BOQ!B54</f>
        <v xml:space="preserve">GLAZING </v>
      </c>
      <c r="C12" s="253" t="s">
        <v>5</v>
      </c>
      <c r="D12" s="255">
        <f>BOQ!F56</f>
        <v>0</v>
      </c>
    </row>
    <row r="13" spans="1:5">
      <c r="A13" s="249" t="s">
        <v>250</v>
      </c>
      <c r="B13" s="251" t="str">
        <f>BOQ!B57</f>
        <v>MOSQUITO NET &amp; WINDOW CURTAIN</v>
      </c>
      <c r="C13" s="253" t="s">
        <v>5</v>
      </c>
      <c r="D13" s="255">
        <f>BOQ!F62</f>
        <v>0</v>
      </c>
    </row>
    <row r="14" spans="1:5">
      <c r="A14" s="249" t="s">
        <v>251</v>
      </c>
      <c r="B14" s="251" t="str">
        <f>BOQ!B63</f>
        <v xml:space="preserve">ROOFING </v>
      </c>
      <c r="C14" s="253" t="s">
        <v>5</v>
      </c>
      <c r="D14" s="255">
        <f>BOQ!F67</f>
        <v>0</v>
      </c>
    </row>
    <row r="15" spans="1:5" ht="23.4" thickBot="1">
      <c r="A15" s="243"/>
      <c r="B15" s="244"/>
      <c r="C15" s="246"/>
      <c r="D15" s="247"/>
    </row>
    <row r="16" spans="1:5" ht="24" thickTop="1" thickBot="1">
      <c r="A16" s="243"/>
      <c r="B16" s="245" t="s">
        <v>14</v>
      </c>
      <c r="C16" s="256" t="s">
        <v>5</v>
      </c>
      <c r="D16" s="257">
        <f>SUM(D6:D14)</f>
        <v>0</v>
      </c>
      <c r="E16" s="8"/>
    </row>
    <row r="17" spans="2:7" ht="24" thickTop="1" thickBot="1">
      <c r="B17" s="2" t="s">
        <v>17</v>
      </c>
      <c r="C17" s="3" t="s">
        <v>5</v>
      </c>
      <c r="D17" s="4">
        <f>D16*0.15</f>
        <v>0</v>
      </c>
      <c r="E17" s="8"/>
      <c r="F17" s="8"/>
      <c r="G17" s="9"/>
    </row>
    <row r="18" spans="2:7" ht="23.4" thickTop="1">
      <c r="B18" s="2"/>
      <c r="C18" s="2"/>
      <c r="D18" s="2"/>
      <c r="E18" s="2"/>
    </row>
    <row r="19" spans="2:7" ht="23.4" thickBot="1">
      <c r="B19" s="2" t="s">
        <v>18</v>
      </c>
      <c r="C19" s="3" t="s">
        <v>5</v>
      </c>
      <c r="D19" s="4">
        <f>D16+D17</f>
        <v>0</v>
      </c>
      <c r="E19" s="8"/>
      <c r="F19" s="8"/>
    </row>
    <row r="20" spans="2:7" ht="23.4" thickTop="1"/>
    <row r="21" spans="2:7">
      <c r="D21" s="8"/>
    </row>
    <row r="22" spans="2:7">
      <c r="F22" s="8"/>
    </row>
    <row r="23" spans="2:7">
      <c r="F23" s="9"/>
    </row>
    <row r="24" spans="2:7">
      <c r="F24" s="277"/>
      <c r="G24" s="9"/>
    </row>
    <row r="25" spans="2:7">
      <c r="G25" s="9"/>
    </row>
    <row r="26" spans="2:7">
      <c r="F26" s="276"/>
      <c r="G26" s="9"/>
    </row>
    <row r="27" spans="2:7">
      <c r="F27" s="276"/>
      <c r="G27" s="9"/>
    </row>
    <row r="28" spans="2:7">
      <c r="G28" s="276"/>
    </row>
    <row r="29" spans="2:7">
      <c r="F29" s="276"/>
      <c r="G29" s="8"/>
    </row>
    <row r="30" spans="2:7">
      <c r="F30" s="276"/>
    </row>
    <row r="33" spans="2:4">
      <c r="B33" s="312"/>
      <c r="C33" s="313"/>
      <c r="D33" s="314"/>
    </row>
    <row r="642" spans="6:6">
      <c r="F642" s="1">
        <v>2660</v>
      </c>
    </row>
    <row r="723" spans="5:6">
      <c r="E723" s="1">
        <v>60</v>
      </c>
      <c r="F723" s="1">
        <v>28500</v>
      </c>
    </row>
    <row r="730" spans="5:6">
      <c r="E730" s="1">
        <v>60</v>
      </c>
    </row>
  </sheetData>
  <mergeCells count="5">
    <mergeCell ref="B5:D5"/>
    <mergeCell ref="B1:D1"/>
    <mergeCell ref="B2:D2"/>
    <mergeCell ref="B33:D33"/>
    <mergeCell ref="A4:D4"/>
  </mergeCells>
  <pageMargins left="0.70866141732283505" right="0.70866141732283505" top="0.74803149606299202" bottom="0.74803149606299202" header="0.31496062992126" footer="0.31496062992126"/>
  <pageSetup scale="70" fitToHeight="0" orientation="portrait" r:id="rId1"/>
  <headerFooter>
    <oddHeader>&amp;A</oddHeader>
    <oddFooter>&amp;CPage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7"/>
  <sheetViews>
    <sheetView topLeftCell="A64" workbookViewId="0">
      <selection activeCell="E66" sqref="E66"/>
    </sheetView>
  </sheetViews>
  <sheetFormatPr defaultRowHeight="14.4"/>
  <cols>
    <col min="1" max="1" width="11.5546875" style="83" customWidth="1"/>
    <col min="2" max="2" width="64.44140625" style="84" customWidth="1"/>
    <col min="3" max="3" width="7.44140625" style="85" customWidth="1"/>
    <col min="4" max="4" width="10.44140625" style="6" customWidth="1"/>
    <col min="5" max="5" width="10.88671875" style="273" customWidth="1"/>
    <col min="6" max="6" width="17.88671875" style="6" customWidth="1"/>
    <col min="7" max="7" width="27.88671875" style="70" customWidth="1"/>
    <col min="8" max="8" width="12.5546875" bestFit="1" customWidth="1"/>
  </cols>
  <sheetData>
    <row r="1" spans="1:8" ht="15" thickBot="1">
      <c r="A1" s="319" t="s">
        <v>255</v>
      </c>
      <c r="B1" s="319"/>
      <c r="C1" s="319"/>
      <c r="D1" s="319"/>
      <c r="E1" s="319"/>
      <c r="F1" s="319"/>
      <c r="G1" s="70" t="s">
        <v>141</v>
      </c>
    </row>
    <row r="2" spans="1:8" s="87" customFormat="1" ht="15" thickBot="1">
      <c r="A2" s="225" t="s">
        <v>0</v>
      </c>
      <c r="B2" s="226" t="s">
        <v>1</v>
      </c>
      <c r="C2" s="226" t="s">
        <v>103</v>
      </c>
      <c r="D2" s="227" t="s">
        <v>2</v>
      </c>
      <c r="E2" s="265" t="s">
        <v>102</v>
      </c>
      <c r="F2" s="227" t="s">
        <v>101</v>
      </c>
      <c r="G2" s="86"/>
    </row>
    <row r="3" spans="1:8" s="242" customFormat="1" ht="18.600000000000001" thickBot="1">
      <c r="A3" s="236" t="s">
        <v>80</v>
      </c>
      <c r="B3" s="237" t="s">
        <v>94</v>
      </c>
      <c r="C3" s="238"/>
      <c r="D3" s="239"/>
      <c r="E3" s="266"/>
      <c r="F3" s="240"/>
      <c r="G3" s="241"/>
    </row>
    <row r="4" spans="1:8">
      <c r="A4" s="131" t="s">
        <v>239</v>
      </c>
      <c r="B4" s="222" t="s">
        <v>95</v>
      </c>
      <c r="C4" s="71"/>
      <c r="D4" s="75"/>
      <c r="E4" s="267"/>
      <c r="F4" s="133"/>
    </row>
    <row r="5" spans="1:8" ht="72">
      <c r="A5" s="134" t="s">
        <v>240</v>
      </c>
      <c r="B5" s="221" t="s">
        <v>204</v>
      </c>
      <c r="C5" s="71"/>
      <c r="D5" s="75"/>
      <c r="E5" s="267"/>
      <c r="F5" s="133"/>
    </row>
    <row r="6" spans="1:8" ht="18.899999999999999" customHeight="1">
      <c r="A6" s="134" t="s">
        <v>241</v>
      </c>
      <c r="B6" s="221" t="s">
        <v>203</v>
      </c>
      <c r="C6" s="71" t="s">
        <v>196</v>
      </c>
      <c r="D6" s="75">
        <f>5*5*0.15</f>
        <v>3.75</v>
      </c>
      <c r="E6" s="267"/>
      <c r="F6" s="133">
        <f t="shared" ref="F6" si="0">D6*E6</f>
        <v>0</v>
      </c>
    </row>
    <row r="7" spans="1:8">
      <c r="A7" s="131" t="s">
        <v>242</v>
      </c>
      <c r="B7" s="222" t="s">
        <v>197</v>
      </c>
      <c r="C7" s="71"/>
      <c r="D7" s="75"/>
      <c r="E7" s="267"/>
      <c r="F7" s="133"/>
    </row>
    <row r="8" spans="1:8" ht="158.4">
      <c r="A8" s="134"/>
      <c r="B8" s="221" t="s">
        <v>200</v>
      </c>
      <c r="C8" s="71"/>
      <c r="D8" s="75"/>
      <c r="E8" s="267"/>
      <c r="F8" s="133"/>
      <c r="H8" s="159"/>
    </row>
    <row r="9" spans="1:8" ht="15.9" customHeight="1">
      <c r="A9" s="134" t="s">
        <v>243</v>
      </c>
      <c r="B9" s="221" t="s">
        <v>203</v>
      </c>
      <c r="C9" s="71" t="s">
        <v>64</v>
      </c>
      <c r="D9" s="75">
        <f>5*5</f>
        <v>25</v>
      </c>
      <c r="E9" s="267"/>
      <c r="F9" s="133">
        <f>E9*D9</f>
        <v>0</v>
      </c>
    </row>
    <row r="10" spans="1:8">
      <c r="A10" s="131" t="s">
        <v>244</v>
      </c>
      <c r="B10" s="222" t="s">
        <v>96</v>
      </c>
      <c r="C10" s="71"/>
      <c r="D10" s="75"/>
      <c r="E10" s="267"/>
      <c r="F10" s="133"/>
    </row>
    <row r="11" spans="1:8" ht="57.6">
      <c r="A11" s="134"/>
      <c r="B11" s="221" t="s">
        <v>198</v>
      </c>
      <c r="C11" s="71"/>
      <c r="D11" s="75"/>
      <c r="E11" s="267"/>
      <c r="F11" s="133"/>
    </row>
    <row r="12" spans="1:8" ht="15.6" customHeight="1">
      <c r="A12" s="134" t="s">
        <v>245</v>
      </c>
      <c r="B12" s="221" t="s">
        <v>199</v>
      </c>
      <c r="C12" s="71"/>
      <c r="D12" s="75"/>
      <c r="E12" s="267"/>
      <c r="F12" s="133"/>
    </row>
    <row r="13" spans="1:8" ht="15.6" customHeight="1" thickBot="1">
      <c r="A13" s="230" t="s">
        <v>246</v>
      </c>
      <c r="B13" s="231" t="s">
        <v>203</v>
      </c>
      <c r="C13" s="232" t="s">
        <v>97</v>
      </c>
      <c r="D13" s="223">
        <f>'TO-1'!L8</f>
        <v>410.25600000000003</v>
      </c>
      <c r="E13" s="268"/>
      <c r="F13" s="233">
        <f>E13*D13</f>
        <v>0</v>
      </c>
    </row>
    <row r="14" spans="1:8" s="129" customFormat="1" ht="15" thickBot="1">
      <c r="A14" s="135"/>
      <c r="B14" s="320" t="s">
        <v>139</v>
      </c>
      <c r="C14" s="321"/>
      <c r="D14" s="321"/>
      <c r="E14" s="322"/>
      <c r="F14" s="130">
        <f>SUM(F3:F13)</f>
        <v>0</v>
      </c>
    </row>
    <row r="15" spans="1:8" s="242" customFormat="1" ht="18.600000000000001" thickBot="1">
      <c r="A15" s="236" t="s">
        <v>81</v>
      </c>
      <c r="B15" s="237" t="s">
        <v>12</v>
      </c>
      <c r="C15" s="238"/>
      <c r="D15" s="239"/>
      <c r="E15" s="266"/>
      <c r="F15" s="240"/>
      <c r="G15" s="241"/>
    </row>
    <row r="16" spans="1:8" ht="100.8">
      <c r="A16" s="234" t="s">
        <v>82</v>
      </c>
      <c r="B16" s="224" t="s">
        <v>237</v>
      </c>
      <c r="C16" s="77" t="s">
        <v>3</v>
      </c>
      <c r="D16" s="78">
        <f>'TO-1'!L4</f>
        <v>1342.6800000000005</v>
      </c>
      <c r="E16" s="269"/>
      <c r="F16" s="139">
        <f>E16*D16</f>
        <v>0</v>
      </c>
    </row>
    <row r="17" spans="1:10" ht="27" customHeight="1">
      <c r="A17" s="131" t="s">
        <v>131</v>
      </c>
      <c r="B17" s="224" t="s">
        <v>238</v>
      </c>
      <c r="C17" s="71" t="s">
        <v>3</v>
      </c>
      <c r="D17" s="74">
        <f>'TO-1'!L6</f>
        <v>696.57</v>
      </c>
      <c r="E17" s="267"/>
      <c r="F17" s="132">
        <f>E17*D17</f>
        <v>0</v>
      </c>
      <c r="G17"/>
    </row>
    <row r="18" spans="1:10" ht="57.6">
      <c r="A18" s="235" t="s">
        <v>132</v>
      </c>
      <c r="B18" s="219" t="s">
        <v>247</v>
      </c>
      <c r="C18" s="71" t="s">
        <v>3</v>
      </c>
      <c r="D18" s="72">
        <f>'TO-1'!L3</f>
        <v>499.79880000000009</v>
      </c>
      <c r="E18" s="270"/>
      <c r="F18" s="132">
        <f t="shared" ref="F18:F23" si="1">E18*D18</f>
        <v>0</v>
      </c>
    </row>
    <row r="19" spans="1:10" ht="28.8">
      <c r="A19" s="235" t="s">
        <v>133</v>
      </c>
      <c r="B19" s="33" t="s">
        <v>135</v>
      </c>
      <c r="C19" s="71"/>
      <c r="D19" s="72"/>
      <c r="E19" s="270"/>
      <c r="F19" s="132">
        <f t="shared" si="1"/>
        <v>0</v>
      </c>
    </row>
    <row r="20" spans="1:10" ht="28.8">
      <c r="A20" s="134" t="s">
        <v>274</v>
      </c>
      <c r="B20" s="218" t="s">
        <v>228</v>
      </c>
      <c r="C20" s="73" t="s">
        <v>63</v>
      </c>
      <c r="D20" s="75">
        <f>'TO-1'!L10</f>
        <v>268.22000000000014</v>
      </c>
      <c r="E20" s="267"/>
      <c r="F20" s="132">
        <f t="shared" si="1"/>
        <v>0</v>
      </c>
    </row>
    <row r="21" spans="1:10" ht="43.2">
      <c r="A21" s="134" t="s">
        <v>275</v>
      </c>
      <c r="B21" s="219" t="s">
        <v>236</v>
      </c>
      <c r="C21" s="264" t="s">
        <v>107</v>
      </c>
      <c r="D21" s="261">
        <v>1</v>
      </c>
      <c r="E21" s="270"/>
      <c r="F21" s="132">
        <f t="shared" si="1"/>
        <v>0</v>
      </c>
    </row>
    <row r="22" spans="1:10">
      <c r="A22" s="134" t="s">
        <v>276</v>
      </c>
      <c r="B22" s="221" t="s">
        <v>234</v>
      </c>
      <c r="C22" s="71" t="s">
        <v>233</v>
      </c>
      <c r="D22" s="74">
        <v>54</v>
      </c>
      <c r="E22" s="270"/>
      <c r="F22" s="132">
        <f t="shared" si="1"/>
        <v>0</v>
      </c>
    </row>
    <row r="23" spans="1:10" ht="15" thickBot="1">
      <c r="A23" s="134" t="s">
        <v>277</v>
      </c>
      <c r="B23" s="221" t="s">
        <v>235</v>
      </c>
      <c r="C23" s="71" t="s">
        <v>233</v>
      </c>
      <c r="D23" s="75">
        <v>40</v>
      </c>
      <c r="E23" s="267"/>
      <c r="F23" s="132">
        <f t="shared" si="1"/>
        <v>0</v>
      </c>
    </row>
    <row r="24" spans="1:10" s="129" customFormat="1" ht="15" thickBot="1">
      <c r="A24" s="148"/>
      <c r="B24" s="316" t="s">
        <v>140</v>
      </c>
      <c r="C24" s="317"/>
      <c r="D24" s="317"/>
      <c r="E24" s="318"/>
      <c r="F24" s="149">
        <f>SUM(F15:F23)</f>
        <v>0</v>
      </c>
    </row>
    <row r="25" spans="1:10" s="242" customFormat="1" ht="18.600000000000001" thickBot="1">
      <c r="A25" s="236" t="s">
        <v>84</v>
      </c>
      <c r="B25" s="237" t="s">
        <v>9</v>
      </c>
      <c r="C25" s="238"/>
      <c r="D25" s="239"/>
      <c r="E25" s="266"/>
      <c r="F25" s="240"/>
      <c r="G25" s="174"/>
      <c r="H25" s="174"/>
      <c r="I25" s="174"/>
      <c r="J25" s="174"/>
    </row>
    <row r="26" spans="1:10">
      <c r="A26" s="136" t="s">
        <v>265</v>
      </c>
      <c r="B26" s="65" t="s">
        <v>10</v>
      </c>
      <c r="C26" s="63"/>
      <c r="D26" s="64"/>
      <c r="E26" s="267"/>
      <c r="F26" s="132"/>
      <c r="G26" s="174"/>
      <c r="H26" s="174"/>
      <c r="I26" s="174"/>
      <c r="J26" s="174"/>
    </row>
    <row r="27" spans="1:10" ht="72">
      <c r="A27" s="134"/>
      <c r="B27" s="45" t="s">
        <v>11</v>
      </c>
      <c r="C27" s="69"/>
      <c r="D27" s="51"/>
      <c r="E27" s="267"/>
      <c r="F27" s="132"/>
      <c r="G27" s="174"/>
      <c r="H27" s="174"/>
      <c r="I27" s="174"/>
      <c r="J27" s="174"/>
    </row>
    <row r="28" spans="1:10" ht="115.2">
      <c r="A28" s="142" t="s">
        <v>83</v>
      </c>
      <c r="B28" s="76" t="s">
        <v>134</v>
      </c>
      <c r="C28" s="258" t="s">
        <v>107</v>
      </c>
      <c r="D28" s="259">
        <v>1</v>
      </c>
      <c r="E28" s="278"/>
      <c r="F28" s="173">
        <f t="shared" ref="F28" si="2">D28*E28</f>
        <v>0</v>
      </c>
      <c r="G28" s="174"/>
      <c r="H28" s="174"/>
      <c r="I28" s="174"/>
      <c r="J28" s="174"/>
    </row>
    <row r="29" spans="1:10" ht="15" thickBot="1">
      <c r="A29" s="137" t="s">
        <v>266</v>
      </c>
      <c r="B29" s="220" t="s">
        <v>138</v>
      </c>
      <c r="C29" s="262" t="s">
        <v>107</v>
      </c>
      <c r="D29" s="263">
        <v>1</v>
      </c>
      <c r="E29" s="274"/>
      <c r="F29" s="173">
        <f t="shared" ref="F29" si="3">D29*E29</f>
        <v>0</v>
      </c>
      <c r="G29" s="174"/>
      <c r="H29" s="174"/>
      <c r="I29" s="174"/>
      <c r="J29" s="174"/>
    </row>
    <row r="30" spans="1:10" s="129" customFormat="1" ht="15" thickBot="1">
      <c r="A30" s="135"/>
      <c r="B30" s="320" t="s">
        <v>283</v>
      </c>
      <c r="C30" s="321"/>
      <c r="D30" s="321"/>
      <c r="E30" s="322"/>
      <c r="F30" s="130">
        <f>SUM(F26:F29)</f>
        <v>0</v>
      </c>
      <c r="G30" s="174"/>
      <c r="H30" s="174"/>
      <c r="I30" s="174"/>
      <c r="J30" s="174"/>
    </row>
    <row r="31" spans="1:10" s="242" customFormat="1" ht="18.600000000000001" thickBot="1">
      <c r="A31" s="236" t="s">
        <v>6</v>
      </c>
      <c r="B31" s="237" t="s">
        <v>13</v>
      </c>
      <c r="C31" s="238"/>
      <c r="D31" s="239"/>
      <c r="E31" s="266"/>
      <c r="F31" s="240"/>
      <c r="G31" s="174"/>
      <c r="H31" s="174"/>
      <c r="I31" s="174"/>
      <c r="J31" s="174"/>
    </row>
    <row r="32" spans="1:10">
      <c r="A32" s="138">
        <v>4.0999999999999996</v>
      </c>
      <c r="B32" s="67" t="s">
        <v>16</v>
      </c>
      <c r="C32" s="77"/>
      <c r="D32" s="78"/>
      <c r="E32" s="269"/>
      <c r="F32" s="139"/>
      <c r="G32" s="174"/>
      <c r="H32" s="174"/>
      <c r="I32" s="174"/>
      <c r="J32" s="174"/>
    </row>
    <row r="33" spans="1:10" ht="43.2">
      <c r="A33" s="140" t="s">
        <v>248</v>
      </c>
      <c r="B33" s="66" t="s">
        <v>231</v>
      </c>
      <c r="C33" s="258" t="s">
        <v>107</v>
      </c>
      <c r="D33" s="259">
        <v>1</v>
      </c>
      <c r="E33" s="278"/>
      <c r="F33" s="141">
        <f>E33*D33</f>
        <v>0</v>
      </c>
      <c r="G33" s="174"/>
      <c r="H33" s="174"/>
      <c r="I33" s="174"/>
      <c r="J33" s="174"/>
    </row>
    <row r="34" spans="1:10">
      <c r="A34" s="142" t="s">
        <v>136</v>
      </c>
      <c r="B34" s="76" t="s">
        <v>264</v>
      </c>
      <c r="C34" s="77" t="s">
        <v>8</v>
      </c>
      <c r="D34" s="79">
        <v>10</v>
      </c>
      <c r="E34" s="269"/>
      <c r="F34" s="141">
        <f>E34*D34</f>
        <v>0</v>
      </c>
      <c r="G34" s="174"/>
      <c r="H34" s="174"/>
      <c r="I34" s="174"/>
      <c r="J34" s="174"/>
    </row>
    <row r="35" spans="1:10" ht="15" thickBot="1">
      <c r="A35" s="143"/>
      <c r="B35" s="144"/>
      <c r="C35" s="145"/>
      <c r="D35" s="146"/>
      <c r="E35" s="271"/>
      <c r="F35" s="147"/>
      <c r="G35" s="174"/>
      <c r="H35" s="174"/>
      <c r="I35" s="174"/>
      <c r="J35" s="174"/>
    </row>
    <row r="36" spans="1:10" s="129" customFormat="1" ht="15" thickBot="1">
      <c r="A36" s="135"/>
      <c r="B36" s="320" t="s">
        <v>284</v>
      </c>
      <c r="C36" s="321"/>
      <c r="D36" s="321"/>
      <c r="E36" s="322"/>
      <c r="F36" s="130">
        <f>SUM(F31:F35)</f>
        <v>0</v>
      </c>
      <c r="G36" s="174"/>
      <c r="H36" s="174"/>
      <c r="I36" s="174"/>
      <c r="J36" s="174"/>
    </row>
    <row r="37" spans="1:10" s="242" customFormat="1" ht="18.600000000000001" thickBot="1">
      <c r="A37" s="236" t="s">
        <v>7</v>
      </c>
      <c r="B37" s="237" t="s">
        <v>253</v>
      </c>
      <c r="C37" s="238"/>
      <c r="D37" s="239"/>
      <c r="E37" s="266"/>
      <c r="F37" s="240"/>
      <c r="G37" s="174"/>
      <c r="H37" s="174"/>
      <c r="I37" s="174"/>
      <c r="J37" s="174"/>
    </row>
    <row r="38" spans="1:10" ht="57.6">
      <c r="A38" s="134"/>
      <c r="B38" s="45" t="s">
        <v>60</v>
      </c>
      <c r="C38" s="69"/>
      <c r="D38" s="79"/>
      <c r="E38" s="269"/>
      <c r="F38" s="141"/>
      <c r="G38" s="174"/>
      <c r="H38" s="174"/>
      <c r="I38" s="174"/>
      <c r="J38" s="174"/>
    </row>
    <row r="39" spans="1:10">
      <c r="A39" s="131" t="s">
        <v>19</v>
      </c>
      <c r="B39" s="82" t="s">
        <v>105</v>
      </c>
      <c r="C39" s="81"/>
      <c r="D39" s="74"/>
      <c r="E39" s="270"/>
      <c r="F39" s="132"/>
      <c r="G39" s="174"/>
      <c r="H39" s="174"/>
      <c r="I39" s="174"/>
      <c r="J39" s="174"/>
    </row>
    <row r="40" spans="1:10">
      <c r="A40" s="134" t="s">
        <v>98</v>
      </c>
      <c r="B40" s="219" t="s">
        <v>104</v>
      </c>
      <c r="C40" s="81" t="s">
        <v>8</v>
      </c>
      <c r="D40" s="74">
        <v>30</v>
      </c>
      <c r="E40" s="270"/>
      <c r="F40" s="173">
        <f t="shared" ref="F40:F41" si="4">D40*E40</f>
        <v>0</v>
      </c>
      <c r="G40" s="174"/>
      <c r="H40" s="174"/>
      <c r="I40" s="174"/>
      <c r="J40" s="174"/>
    </row>
    <row r="41" spans="1:10">
      <c r="A41" s="134" t="s">
        <v>267</v>
      </c>
      <c r="B41" s="219" t="s">
        <v>130</v>
      </c>
      <c r="C41" s="81" t="s">
        <v>8</v>
      </c>
      <c r="D41" s="74">
        <v>3</v>
      </c>
      <c r="E41" s="270"/>
      <c r="F41" s="173">
        <f t="shared" si="4"/>
        <v>0</v>
      </c>
      <c r="G41" s="174"/>
      <c r="H41" s="174"/>
      <c r="I41" s="174"/>
      <c r="J41" s="174"/>
    </row>
    <row r="42" spans="1:10">
      <c r="A42" s="131" t="s">
        <v>85</v>
      </c>
      <c r="B42" s="82" t="s">
        <v>106</v>
      </c>
      <c r="C42" s="74"/>
      <c r="D42" s="81"/>
      <c r="E42" s="272"/>
      <c r="F42" s="74"/>
      <c r="G42" s="174"/>
      <c r="H42" s="174"/>
      <c r="I42" s="174"/>
      <c r="J42" s="174"/>
    </row>
    <row r="43" spans="1:10" ht="72">
      <c r="A43" s="134" t="s">
        <v>99</v>
      </c>
      <c r="B43" s="219" t="s">
        <v>226</v>
      </c>
      <c r="C43" s="81" t="s">
        <v>8</v>
      </c>
      <c r="D43" s="74">
        <v>45</v>
      </c>
      <c r="E43" s="270"/>
      <c r="F43" s="173">
        <f t="shared" ref="F43" si="5">D43*E43</f>
        <v>0</v>
      </c>
      <c r="G43" s="174"/>
      <c r="H43" s="174"/>
      <c r="I43" s="174"/>
      <c r="J43" s="174"/>
    </row>
    <row r="44" spans="1:10">
      <c r="A44" s="131" t="s">
        <v>86</v>
      </c>
      <c r="B44" s="82" t="s">
        <v>61</v>
      </c>
      <c r="C44" s="81"/>
      <c r="D44" s="74"/>
      <c r="E44" s="270"/>
      <c r="F44" s="132"/>
      <c r="G44" s="174"/>
      <c r="H44" s="174"/>
      <c r="I44" s="174"/>
      <c r="J44" s="174"/>
    </row>
    <row r="45" spans="1:10">
      <c r="A45" s="134" t="s">
        <v>268</v>
      </c>
      <c r="B45" s="219" t="s">
        <v>62</v>
      </c>
      <c r="C45" s="81"/>
      <c r="D45" s="74"/>
      <c r="E45" s="270"/>
      <c r="F45" s="132"/>
      <c r="G45" s="174"/>
      <c r="H45" s="174"/>
      <c r="I45" s="174"/>
      <c r="J45" s="174"/>
    </row>
    <row r="46" spans="1:10">
      <c r="A46" s="134" t="s">
        <v>269</v>
      </c>
      <c r="B46" s="219" t="s">
        <v>89</v>
      </c>
      <c r="C46" s="81" t="s">
        <v>8</v>
      </c>
      <c r="D46" s="74">
        <v>36</v>
      </c>
      <c r="E46" s="275"/>
      <c r="F46" s="173">
        <f t="shared" ref="F46:F47" si="6">D46*E46</f>
        <v>0</v>
      </c>
      <c r="G46" s="174"/>
      <c r="H46" s="174"/>
      <c r="I46" s="174"/>
      <c r="J46" s="174"/>
    </row>
    <row r="47" spans="1:10">
      <c r="A47" s="134" t="s">
        <v>270</v>
      </c>
      <c r="B47" s="219" t="s">
        <v>225</v>
      </c>
      <c r="C47" s="81" t="s">
        <v>8</v>
      </c>
      <c r="D47" s="74">
        <v>20</v>
      </c>
      <c r="E47" s="275"/>
      <c r="F47" s="173">
        <f t="shared" si="6"/>
        <v>0</v>
      </c>
      <c r="G47" s="174"/>
      <c r="H47" s="174"/>
      <c r="I47" s="174"/>
      <c r="J47" s="174"/>
    </row>
    <row r="48" spans="1:10" ht="57.6">
      <c r="A48" s="131" t="s">
        <v>87</v>
      </c>
      <c r="B48" s="219" t="s">
        <v>252</v>
      </c>
      <c r="C48" s="81"/>
      <c r="D48" s="74"/>
      <c r="E48" s="270"/>
      <c r="F48" s="173"/>
      <c r="G48" s="174"/>
      <c r="H48" s="174"/>
      <c r="I48" s="174"/>
      <c r="J48" s="174"/>
    </row>
    <row r="49" spans="1:10" ht="15" thickBot="1">
      <c r="A49" s="134" t="s">
        <v>271</v>
      </c>
      <c r="B49" s="219" t="s">
        <v>262</v>
      </c>
      <c r="C49" s="260" t="s">
        <v>107</v>
      </c>
      <c r="D49" s="261">
        <v>1</v>
      </c>
      <c r="E49" s="270"/>
      <c r="F49" s="173">
        <f t="shared" ref="F49" si="7">D49*E49</f>
        <v>0</v>
      </c>
      <c r="G49" s="174"/>
      <c r="H49" s="174"/>
      <c r="I49" s="174"/>
      <c r="J49" s="174"/>
    </row>
    <row r="50" spans="1:10" s="129" customFormat="1" ht="15" thickBot="1">
      <c r="A50" s="148"/>
      <c r="B50" s="316" t="s">
        <v>285</v>
      </c>
      <c r="C50" s="317"/>
      <c r="D50" s="317"/>
      <c r="E50" s="318"/>
      <c r="F50" s="149">
        <f>SUM(F37:F49)</f>
        <v>0</v>
      </c>
      <c r="G50" s="174"/>
      <c r="H50" s="174"/>
      <c r="I50" s="174"/>
      <c r="J50" s="174"/>
    </row>
    <row r="51" spans="1:10" s="242" customFormat="1" ht="18.600000000000001" thickBot="1">
      <c r="A51" s="236" t="s">
        <v>21</v>
      </c>
      <c r="B51" s="237" t="s">
        <v>254</v>
      </c>
      <c r="C51" s="238"/>
      <c r="D51" s="239"/>
      <c r="E51" s="266"/>
      <c r="F51" s="240"/>
      <c r="G51" s="174"/>
      <c r="H51" s="174"/>
      <c r="I51" s="174"/>
      <c r="J51" s="174"/>
    </row>
    <row r="52" spans="1:10" s="5" customFormat="1" ht="136.5" customHeight="1" thickBot="1">
      <c r="A52" s="80" t="s">
        <v>272</v>
      </c>
      <c r="B52" s="217" t="s">
        <v>263</v>
      </c>
      <c r="C52" s="260" t="s">
        <v>107</v>
      </c>
      <c r="D52" s="261">
        <v>1</v>
      </c>
      <c r="E52" s="270"/>
      <c r="F52" s="173">
        <f t="shared" ref="F52" si="8">D52*E52</f>
        <v>0</v>
      </c>
      <c r="G52" s="174"/>
      <c r="H52" s="174"/>
      <c r="I52" s="174"/>
      <c r="J52" s="174"/>
    </row>
    <row r="53" spans="1:10" s="129" customFormat="1" ht="15" thickBot="1">
      <c r="A53" s="148"/>
      <c r="B53" s="316" t="s">
        <v>286</v>
      </c>
      <c r="C53" s="317"/>
      <c r="D53" s="317"/>
      <c r="E53" s="318"/>
      <c r="F53" s="149">
        <f>SUM(F51:F52)</f>
        <v>0</v>
      </c>
      <c r="G53" s="174"/>
      <c r="H53" s="174"/>
      <c r="I53" s="174"/>
      <c r="J53" s="174"/>
    </row>
    <row r="54" spans="1:10" s="242" customFormat="1" ht="18.600000000000001" thickBot="1">
      <c r="A54" s="236" t="s">
        <v>88</v>
      </c>
      <c r="B54" s="237" t="s">
        <v>108</v>
      </c>
      <c r="C54" s="238"/>
      <c r="D54" s="239"/>
      <c r="E54" s="266"/>
      <c r="F54" s="240"/>
      <c r="G54" s="174"/>
      <c r="H54" s="174"/>
      <c r="I54" s="174"/>
      <c r="J54" s="174"/>
    </row>
    <row r="55" spans="1:10" ht="48" customHeight="1" thickBot="1">
      <c r="A55" s="80" t="s">
        <v>273</v>
      </c>
      <c r="B55" s="88" t="s">
        <v>111</v>
      </c>
      <c r="C55" s="81" t="s">
        <v>109</v>
      </c>
      <c r="D55" s="74">
        <v>3</v>
      </c>
      <c r="E55" s="270"/>
      <c r="F55" s="74">
        <f>E55*D55</f>
        <v>0</v>
      </c>
      <c r="G55" s="174"/>
      <c r="H55" s="174"/>
      <c r="I55" s="174"/>
      <c r="J55" s="174"/>
    </row>
    <row r="56" spans="1:10" s="129" customFormat="1" ht="15" thickBot="1">
      <c r="A56" s="148"/>
      <c r="B56" s="316" t="s">
        <v>282</v>
      </c>
      <c r="C56" s="317"/>
      <c r="D56" s="317"/>
      <c r="E56" s="318"/>
      <c r="F56" s="149">
        <f>SUM(F55)</f>
        <v>0</v>
      </c>
      <c r="G56" s="174"/>
      <c r="H56" s="174"/>
      <c r="I56" s="174"/>
      <c r="J56" s="174"/>
    </row>
    <row r="57" spans="1:10" s="242" customFormat="1" ht="18.600000000000001" thickBot="1">
      <c r="A57" s="236" t="s">
        <v>249</v>
      </c>
      <c r="B57" s="237" t="s">
        <v>257</v>
      </c>
      <c r="C57" s="238"/>
      <c r="D57" s="239"/>
      <c r="E57" s="266"/>
      <c r="F57" s="240"/>
      <c r="G57" s="174"/>
      <c r="H57" s="174"/>
      <c r="I57" s="174"/>
      <c r="J57" s="174"/>
    </row>
    <row r="58" spans="1:10">
      <c r="A58" s="80">
        <v>8.1</v>
      </c>
      <c r="B58" s="88" t="s">
        <v>230</v>
      </c>
      <c r="C58" s="81"/>
      <c r="D58" s="74"/>
      <c r="E58" s="270"/>
      <c r="F58" s="74"/>
      <c r="G58" s="174"/>
      <c r="H58" s="174"/>
      <c r="I58" s="174"/>
      <c r="J58" s="174"/>
    </row>
    <row r="59" spans="1:10">
      <c r="A59" s="80" t="s">
        <v>278</v>
      </c>
      <c r="B59" s="218" t="s">
        <v>207</v>
      </c>
      <c r="C59" s="81" t="s">
        <v>109</v>
      </c>
      <c r="D59" s="75">
        <f>22*1.5*1.3</f>
        <v>42.9</v>
      </c>
      <c r="E59" s="267"/>
      <c r="F59" s="173">
        <f t="shared" ref="F59:F61" si="9">D59*E59</f>
        <v>0</v>
      </c>
      <c r="G59" s="174"/>
      <c r="H59" s="174"/>
      <c r="I59" s="174"/>
      <c r="J59" s="174"/>
    </row>
    <row r="60" spans="1:10">
      <c r="A60" s="80" t="s">
        <v>279</v>
      </c>
      <c r="B60" s="218" t="s">
        <v>205</v>
      </c>
      <c r="C60" s="81" t="s">
        <v>109</v>
      </c>
      <c r="D60" s="75">
        <f>2*1.5*1.3</f>
        <v>3.9000000000000004</v>
      </c>
      <c r="E60" s="267"/>
      <c r="F60" s="173"/>
      <c r="G60" s="174"/>
      <c r="H60" s="174"/>
      <c r="I60" s="174"/>
      <c r="J60" s="174"/>
    </row>
    <row r="61" spans="1:10" ht="43.8" thickBot="1">
      <c r="A61" s="80">
        <v>8.1999999999999993</v>
      </c>
      <c r="B61" s="218" t="s">
        <v>258</v>
      </c>
      <c r="C61" s="81" t="s">
        <v>233</v>
      </c>
      <c r="D61" s="75">
        <v>3</v>
      </c>
      <c r="E61" s="267"/>
      <c r="F61" s="173">
        <f t="shared" si="9"/>
        <v>0</v>
      </c>
      <c r="G61" s="174"/>
      <c r="H61" s="174"/>
      <c r="I61" s="174"/>
      <c r="J61" s="174"/>
    </row>
    <row r="62" spans="1:10" s="129" customFormat="1" ht="15" thickBot="1">
      <c r="A62" s="148"/>
      <c r="B62" s="316" t="s">
        <v>281</v>
      </c>
      <c r="C62" s="317"/>
      <c r="D62" s="317"/>
      <c r="E62" s="318"/>
      <c r="F62" s="149">
        <f>SUM(F58:F61)</f>
        <v>0</v>
      </c>
      <c r="G62" s="174"/>
      <c r="H62" s="174"/>
      <c r="I62" s="174"/>
      <c r="J62" s="174"/>
    </row>
    <row r="63" spans="1:10" s="242" customFormat="1" ht="18.600000000000001" thickBot="1">
      <c r="A63" s="236" t="s">
        <v>100</v>
      </c>
      <c r="B63" s="237" t="s">
        <v>110</v>
      </c>
      <c r="C63" s="238"/>
      <c r="D63" s="239"/>
      <c r="E63" s="266"/>
      <c r="F63" s="240"/>
      <c r="G63" s="174"/>
      <c r="H63" s="174"/>
      <c r="I63" s="174"/>
      <c r="J63" s="174"/>
    </row>
    <row r="64" spans="1:10" ht="86.4">
      <c r="A64" s="80" t="s">
        <v>137</v>
      </c>
      <c r="B64" s="88" t="s">
        <v>112</v>
      </c>
      <c r="C64" s="260" t="s">
        <v>107</v>
      </c>
      <c r="D64" s="261">
        <v>1</v>
      </c>
      <c r="E64" s="270"/>
      <c r="F64" s="173">
        <f t="shared" ref="F64:F65" si="10">D64*E64</f>
        <v>0</v>
      </c>
      <c r="G64" s="174"/>
      <c r="H64" s="174"/>
      <c r="I64" s="174"/>
      <c r="J64" s="174"/>
    </row>
    <row r="65" spans="1:10" ht="158.4">
      <c r="A65" s="215" t="s">
        <v>287</v>
      </c>
      <c r="B65" s="217" t="s">
        <v>229</v>
      </c>
      <c r="C65" s="216" t="s">
        <v>63</v>
      </c>
      <c r="D65" s="79">
        <f>5+26.79+10</f>
        <v>41.79</v>
      </c>
      <c r="E65" s="269"/>
      <c r="F65" s="173">
        <f t="shared" si="10"/>
        <v>0</v>
      </c>
      <c r="G65" s="174"/>
      <c r="H65" s="174"/>
      <c r="I65" s="174"/>
      <c r="J65" s="174"/>
    </row>
    <row r="66" spans="1:10" ht="72.599999999999994" thickBot="1">
      <c r="A66" s="68">
        <v>9.3000000000000007</v>
      </c>
      <c r="B66" s="66" t="s">
        <v>256</v>
      </c>
      <c r="C66" s="258" t="s">
        <v>107</v>
      </c>
      <c r="D66" s="259">
        <v>1</v>
      </c>
      <c r="E66" s="269"/>
      <c r="F66" s="173">
        <f>E66*D66</f>
        <v>0</v>
      </c>
      <c r="G66" s="174"/>
      <c r="H66" s="174"/>
      <c r="I66" s="174"/>
      <c r="J66" s="174"/>
    </row>
    <row r="67" spans="1:10" s="129" customFormat="1" ht="15" thickBot="1">
      <c r="A67" s="148"/>
      <c r="B67" s="316" t="s">
        <v>280</v>
      </c>
      <c r="C67" s="317"/>
      <c r="D67" s="317"/>
      <c r="E67" s="318"/>
      <c r="F67" s="149">
        <f>SUM(F64:F66)</f>
        <v>0</v>
      </c>
      <c r="G67" s="174"/>
      <c r="H67" s="174"/>
      <c r="I67" s="174"/>
      <c r="J67" s="174"/>
    </row>
  </sheetData>
  <mergeCells count="10">
    <mergeCell ref="B62:E62"/>
    <mergeCell ref="B67:E67"/>
    <mergeCell ref="B56:E56"/>
    <mergeCell ref="A1:F1"/>
    <mergeCell ref="B14:E14"/>
    <mergeCell ref="B24:E24"/>
    <mergeCell ref="B30:E30"/>
    <mergeCell ref="B36:E36"/>
    <mergeCell ref="B50:E50"/>
    <mergeCell ref="B53:E53"/>
  </mergeCells>
  <pageMargins left="0.7" right="0.7" top="0.75" bottom="0.75" header="0.3" footer="0.3"/>
  <pageSetup scale="6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346"/>
  <sheetViews>
    <sheetView topLeftCell="F1" workbookViewId="0">
      <selection activeCell="L3" sqref="L3"/>
    </sheetView>
  </sheetViews>
  <sheetFormatPr defaultColWidth="14.44140625" defaultRowHeight="15" customHeight="1"/>
  <cols>
    <col min="1" max="1" width="7.44140625" hidden="1" customWidth="1"/>
    <col min="2" max="2" width="7.109375" hidden="1" customWidth="1"/>
    <col min="3" max="3" width="10.44140625" hidden="1" customWidth="1"/>
    <col min="4" max="4" width="46.44140625" hidden="1" customWidth="1"/>
    <col min="5" max="5" width="8.5546875" hidden="1" customWidth="1"/>
    <col min="6" max="6" width="8.5546875" customWidth="1"/>
    <col min="7" max="7" width="8.5546875" style="159" customWidth="1"/>
    <col min="8" max="8" width="8.5546875" customWidth="1"/>
    <col min="9" max="9" width="25.109375" customWidth="1"/>
    <col min="10" max="10" width="8.5546875" customWidth="1"/>
    <col min="11" max="11" width="27.109375" customWidth="1"/>
    <col min="12" max="12" width="9.5546875" bestFit="1" customWidth="1"/>
    <col min="13" max="17" width="8.5546875" customWidth="1"/>
  </cols>
  <sheetData>
    <row r="1" spans="1:17" ht="14.4">
      <c r="A1" s="35"/>
      <c r="B1" s="35"/>
      <c r="C1" s="35"/>
      <c r="D1" s="35" t="s">
        <v>15</v>
      </c>
      <c r="E1" s="36"/>
      <c r="F1" s="53"/>
      <c r="G1" s="154"/>
      <c r="H1" s="53"/>
      <c r="I1" s="36"/>
      <c r="J1" s="36"/>
      <c r="K1" s="36"/>
      <c r="L1" s="36"/>
      <c r="M1" s="36"/>
      <c r="N1" s="36"/>
      <c r="O1" s="36"/>
      <c r="P1" s="36"/>
      <c r="Q1" s="36"/>
    </row>
    <row r="2" spans="1:17" ht="15.75" customHeight="1">
      <c r="A2" s="34"/>
      <c r="B2" s="34"/>
      <c r="C2" s="37"/>
      <c r="D2" s="34"/>
      <c r="F2" s="54" t="s">
        <v>90</v>
      </c>
      <c r="G2" s="155" t="s">
        <v>91</v>
      </c>
      <c r="H2" s="54" t="s">
        <v>92</v>
      </c>
      <c r="K2" t="s">
        <v>176</v>
      </c>
    </row>
    <row r="3" spans="1:17" ht="15.75" customHeight="1">
      <c r="A3" s="34"/>
      <c r="B3" s="34"/>
      <c r="C3" s="34"/>
      <c r="D3" s="46" t="s">
        <v>78</v>
      </c>
      <c r="F3" s="57">
        <v>1</v>
      </c>
      <c r="G3" s="156">
        <v>4</v>
      </c>
      <c r="H3" s="57"/>
      <c r="I3" s="58" t="s">
        <v>144</v>
      </c>
      <c r="K3" t="s">
        <v>177</v>
      </c>
      <c r="L3">
        <f>SUM(H3:H90)-H90-H87-H84-H72+H102+H105+H108</f>
        <v>499.79880000000009</v>
      </c>
    </row>
    <row r="4" spans="1:17" ht="15.75" customHeight="1">
      <c r="A4" s="34">
        <v>1</v>
      </c>
      <c r="B4" s="34">
        <v>5</v>
      </c>
      <c r="C4" s="34"/>
      <c r="D4" s="34" t="s">
        <v>70</v>
      </c>
      <c r="F4" s="55"/>
      <c r="G4" s="157">
        <v>4.29</v>
      </c>
      <c r="H4" s="55"/>
      <c r="I4" s="60"/>
      <c r="K4" t="s">
        <v>178</v>
      </c>
      <c r="L4" s="163">
        <f>(SUM(G3:G89)+6*(G85))*2*3</f>
        <v>1342.6800000000005</v>
      </c>
    </row>
    <row r="5" spans="1:17" ht="15.75" customHeight="1" thickBot="1">
      <c r="A5" s="47"/>
      <c r="B5" s="47">
        <v>2</v>
      </c>
      <c r="C5" s="47">
        <f>PRODUCT(A4:B5)</f>
        <v>10</v>
      </c>
      <c r="D5" s="34"/>
      <c r="F5" s="54"/>
      <c r="G5" s="155"/>
      <c r="H5" s="56">
        <f>G3*G4*F3</f>
        <v>17.16</v>
      </c>
      <c r="K5" t="s">
        <v>194</v>
      </c>
      <c r="L5">
        <f>(G101+G104+G107)*3</f>
        <v>125.19</v>
      </c>
    </row>
    <row r="6" spans="1:17" ht="15.75" customHeight="1" thickTop="1">
      <c r="A6" s="34">
        <v>2</v>
      </c>
      <c r="B6" s="34">
        <v>1.5</v>
      </c>
      <c r="C6" s="34"/>
      <c r="D6" s="34"/>
      <c r="F6" s="57">
        <v>1</v>
      </c>
      <c r="G6" s="156">
        <v>4</v>
      </c>
      <c r="H6" s="57"/>
      <c r="I6" s="58" t="s">
        <v>153</v>
      </c>
      <c r="K6" t="s">
        <v>179</v>
      </c>
      <c r="L6">
        <f>H129</f>
        <v>696.57</v>
      </c>
    </row>
    <row r="7" spans="1:17" ht="15.75" customHeight="1">
      <c r="A7" s="47"/>
      <c r="B7" s="47">
        <v>3</v>
      </c>
      <c r="C7" s="47">
        <f>PRODUCT(A6:B7)</f>
        <v>9</v>
      </c>
      <c r="D7" s="34"/>
      <c r="F7" s="55"/>
      <c r="G7" s="157">
        <v>4.29</v>
      </c>
      <c r="H7" s="55"/>
      <c r="I7" s="60"/>
      <c r="K7" t="s">
        <v>195</v>
      </c>
      <c r="L7">
        <f>H135</f>
        <v>135.94</v>
      </c>
    </row>
    <row r="8" spans="1:17" ht="15.75" customHeight="1" thickBot="1">
      <c r="A8" s="34"/>
      <c r="B8" s="34"/>
      <c r="C8" s="48">
        <f>SUM(C3:C7)</f>
        <v>19</v>
      </c>
      <c r="D8" s="34" t="s">
        <v>65</v>
      </c>
      <c r="F8" s="54"/>
      <c r="G8" s="155"/>
      <c r="H8" s="56">
        <f>G6*G7*F6</f>
        <v>17.16</v>
      </c>
      <c r="K8" t="s">
        <v>202</v>
      </c>
      <c r="L8" s="163">
        <f>'Re-bar Slab'!K9</f>
        <v>410.25600000000003</v>
      </c>
    </row>
    <row r="9" spans="1:17" ht="15.75" customHeight="1" thickTop="1">
      <c r="A9" s="34"/>
      <c r="B9" s="34"/>
      <c r="C9" s="34"/>
      <c r="D9" s="34"/>
      <c r="F9" s="57">
        <v>1</v>
      </c>
      <c r="G9" s="156">
        <v>4</v>
      </c>
      <c r="H9" s="57"/>
      <c r="I9" s="58" t="s">
        <v>145</v>
      </c>
      <c r="K9" t="s">
        <v>206</v>
      </c>
      <c r="L9" s="163">
        <f>SUM(G3:G89)-G85-G86-G88-G89-G70-G67-G68-G51-G52</f>
        <v>185.90000000000006</v>
      </c>
    </row>
    <row r="10" spans="1:17" ht="15.75" customHeight="1">
      <c r="A10" s="34"/>
      <c r="B10" s="34"/>
      <c r="C10" s="34"/>
      <c r="D10" s="46" t="s">
        <v>68</v>
      </c>
      <c r="F10" s="55"/>
      <c r="G10" s="157">
        <v>4.29</v>
      </c>
      <c r="H10" s="55"/>
      <c r="I10" s="60"/>
      <c r="L10" s="163">
        <f>(L9*2)-L14</f>
        <v>268.22000000000014</v>
      </c>
    </row>
    <row r="11" spans="1:17" ht="15.75" customHeight="1" thickBot="1">
      <c r="A11" s="34"/>
      <c r="B11" s="34"/>
      <c r="C11" s="34"/>
      <c r="D11" s="50" t="s">
        <v>67</v>
      </c>
      <c r="F11" s="54"/>
      <c r="G11" s="155"/>
      <c r="H11" s="56">
        <f>G9*G10*F9</f>
        <v>17.16</v>
      </c>
      <c r="K11" t="s">
        <v>208</v>
      </c>
      <c r="L11">
        <f>H38+H41</f>
        <v>36.158000000000001</v>
      </c>
      <c r="M11" t="s">
        <v>232</v>
      </c>
    </row>
    <row r="12" spans="1:17" ht="15.75" customHeight="1" thickTop="1">
      <c r="A12" s="34"/>
      <c r="B12" s="34"/>
      <c r="C12" s="34"/>
      <c r="D12" s="34"/>
      <c r="F12" s="57">
        <v>1</v>
      </c>
      <c r="G12" s="156">
        <v>5.76</v>
      </c>
      <c r="H12" s="57"/>
      <c r="I12" s="58" t="s">
        <v>146</v>
      </c>
      <c r="K12" t="s">
        <v>209</v>
      </c>
      <c r="L12">
        <f>((G36+G37+G36+G37+G39+G40+G39+G40)*1.8)-(2*1.3)</f>
        <v>58.707999999999991</v>
      </c>
    </row>
    <row r="13" spans="1:17" ht="15.75" customHeight="1">
      <c r="A13" s="40">
        <v>4</v>
      </c>
      <c r="B13" s="34">
        <v>3</v>
      </c>
      <c r="C13" s="34"/>
      <c r="D13" s="34"/>
      <c r="F13" s="55"/>
      <c r="G13" s="157">
        <v>4.29</v>
      </c>
      <c r="H13" s="55"/>
      <c r="I13" s="60"/>
      <c r="K13" t="s">
        <v>219</v>
      </c>
      <c r="L13">
        <f>H144</f>
        <v>21.884999999999998</v>
      </c>
    </row>
    <row r="14" spans="1:17" ht="15.75" customHeight="1" thickBot="1">
      <c r="A14" s="47"/>
      <c r="B14" s="47">
        <v>18.5</v>
      </c>
      <c r="C14" s="47">
        <f>PRODUCT(A13:B14)</f>
        <v>222</v>
      </c>
      <c r="D14" s="34" t="s">
        <v>75</v>
      </c>
      <c r="F14" s="54"/>
      <c r="G14" s="155"/>
      <c r="H14" s="56">
        <f>G12*G13*F12</f>
        <v>24.7104</v>
      </c>
      <c r="K14" t="s">
        <v>227</v>
      </c>
      <c r="L14" s="163">
        <f>((G36+G37+G39+G40+G27+G28+G30+G31+G33+G34)*2)-3.6</f>
        <v>103.58</v>
      </c>
    </row>
    <row r="15" spans="1:17" ht="15.75" customHeight="1" thickTop="1">
      <c r="A15" s="34"/>
      <c r="B15" s="34"/>
      <c r="C15" s="34"/>
      <c r="D15" s="34"/>
      <c r="F15" s="57">
        <v>1</v>
      </c>
      <c r="G15" s="156">
        <v>3</v>
      </c>
      <c r="H15" s="57"/>
      <c r="I15" s="58" t="s">
        <v>147</v>
      </c>
    </row>
    <row r="16" spans="1:17" ht="15.75" customHeight="1">
      <c r="A16" s="40">
        <v>2</v>
      </c>
      <c r="B16" s="34">
        <v>2</v>
      </c>
      <c r="C16" s="34"/>
      <c r="D16" s="34"/>
      <c r="F16" s="55"/>
      <c r="G16" s="157">
        <v>1.7</v>
      </c>
      <c r="H16" s="55"/>
      <c r="I16" s="60"/>
    </row>
    <row r="17" spans="1:9" ht="15.75" customHeight="1" thickBot="1">
      <c r="A17" s="47"/>
      <c r="B17" s="47">
        <v>18.5</v>
      </c>
      <c r="C17" s="47">
        <f>PRODUCT(A16:B17)</f>
        <v>74</v>
      </c>
      <c r="D17" s="34" t="s">
        <v>79</v>
      </c>
      <c r="F17" s="54"/>
      <c r="G17" s="155"/>
      <c r="H17" s="56">
        <f>G15*G16*F15</f>
        <v>5.0999999999999996</v>
      </c>
    </row>
    <row r="18" spans="1:9" ht="15.75" customHeight="1" thickTop="1">
      <c r="A18" s="34"/>
      <c r="B18" s="34"/>
      <c r="C18" s="34"/>
      <c r="D18" s="34"/>
      <c r="F18" s="57">
        <v>1</v>
      </c>
      <c r="G18" s="156">
        <v>1.96</v>
      </c>
      <c r="H18" s="57"/>
      <c r="I18" s="61" t="s">
        <v>148</v>
      </c>
    </row>
    <row r="19" spans="1:9" ht="15.75" customHeight="1">
      <c r="A19" s="330">
        <v>2</v>
      </c>
      <c r="B19" s="34">
        <v>3</v>
      </c>
      <c r="C19" s="34"/>
      <c r="D19" s="34"/>
      <c r="F19" s="55"/>
      <c r="G19" s="157">
        <v>1.7</v>
      </c>
      <c r="H19" s="55"/>
      <c r="I19" s="60"/>
    </row>
    <row r="20" spans="1:9" ht="15.75" customHeight="1" thickBot="1">
      <c r="A20" s="331"/>
      <c r="B20" s="47">
        <v>3</v>
      </c>
      <c r="C20" s="47">
        <f>PRODUCT(A19:B20)</f>
        <v>18</v>
      </c>
      <c r="D20" s="34" t="s">
        <v>69</v>
      </c>
      <c r="F20" s="54"/>
      <c r="G20" s="155"/>
      <c r="H20" s="56">
        <f>G18*G19*F18</f>
        <v>3.3319999999999999</v>
      </c>
    </row>
    <row r="21" spans="1:9" ht="15.75" customHeight="1" thickTop="1">
      <c r="A21" s="34"/>
      <c r="B21" s="34"/>
      <c r="C21" s="34"/>
      <c r="D21" s="34" t="s">
        <v>66</v>
      </c>
      <c r="F21" s="57">
        <v>1</v>
      </c>
      <c r="G21" s="156">
        <v>3.9</v>
      </c>
      <c r="H21" s="57"/>
      <c r="I21" s="58" t="s">
        <v>149</v>
      </c>
    </row>
    <row r="22" spans="1:9" ht="15.75" customHeight="1">
      <c r="A22" s="330">
        <v>-16</v>
      </c>
      <c r="B22" s="34">
        <v>1.2</v>
      </c>
      <c r="C22" s="34"/>
      <c r="D22" s="34"/>
      <c r="F22" s="55"/>
      <c r="G22" s="157">
        <v>5.15</v>
      </c>
      <c r="H22" s="55"/>
      <c r="I22" s="60"/>
    </row>
    <row r="23" spans="1:9" ht="15.75" customHeight="1" thickBot="1">
      <c r="A23" s="331"/>
      <c r="B23" s="47">
        <v>2.1</v>
      </c>
      <c r="C23" s="47">
        <f>PRODUCT(A22:B23)</f>
        <v>-40.32</v>
      </c>
      <c r="D23" s="34" t="s">
        <v>73</v>
      </c>
      <c r="F23" s="54"/>
      <c r="G23" s="155"/>
      <c r="H23" s="56">
        <f>G21*G22*F21</f>
        <v>20.085000000000001</v>
      </c>
    </row>
    <row r="24" spans="1:9" ht="15.75" customHeight="1" thickTop="1">
      <c r="A24" s="34"/>
      <c r="B24" s="34"/>
      <c r="C24" s="34"/>
      <c r="D24" s="34"/>
      <c r="F24" s="57">
        <v>1</v>
      </c>
      <c r="G24" s="156">
        <v>4</v>
      </c>
      <c r="H24" s="57"/>
      <c r="I24" s="58" t="s">
        <v>150</v>
      </c>
    </row>
    <row r="25" spans="1:9" ht="15.75" customHeight="1">
      <c r="A25" s="330">
        <v>-6</v>
      </c>
      <c r="B25" s="34">
        <v>0.75</v>
      </c>
      <c r="C25" s="34"/>
      <c r="D25" s="34"/>
      <c r="F25" s="55"/>
      <c r="G25" s="157">
        <v>5.15</v>
      </c>
      <c r="H25" s="55"/>
      <c r="I25" s="60"/>
    </row>
    <row r="26" spans="1:9" ht="15.75" customHeight="1" thickBot="1">
      <c r="A26" s="331"/>
      <c r="B26" s="47">
        <v>2.1</v>
      </c>
      <c r="C26" s="47">
        <f>PRODUCT(A25:B26)</f>
        <v>-9.4500000000000011</v>
      </c>
      <c r="D26" s="34" t="s">
        <v>74</v>
      </c>
      <c r="F26" s="54"/>
      <c r="G26" s="155"/>
      <c r="H26" s="56">
        <f>G24*G25*F24</f>
        <v>20.6</v>
      </c>
    </row>
    <row r="27" spans="1:9" ht="15.75" customHeight="1" thickTop="1">
      <c r="A27" s="34"/>
      <c r="B27" s="34"/>
      <c r="C27" s="34"/>
      <c r="D27" s="34"/>
      <c r="F27" s="57">
        <v>1</v>
      </c>
      <c r="G27" s="156">
        <v>9.7100000000000009</v>
      </c>
      <c r="H27" s="57"/>
      <c r="I27" s="58" t="s">
        <v>151</v>
      </c>
    </row>
    <row r="28" spans="1:9" ht="15.75" customHeight="1">
      <c r="A28" s="330">
        <v>22</v>
      </c>
      <c r="B28" s="34">
        <v>10.3</v>
      </c>
      <c r="C28" s="34"/>
      <c r="D28" s="34"/>
      <c r="F28" s="55"/>
      <c r="G28" s="157">
        <v>5.15</v>
      </c>
      <c r="H28" s="55"/>
      <c r="I28" s="60"/>
    </row>
    <row r="29" spans="1:9" ht="15.75" customHeight="1" thickBot="1">
      <c r="A29" s="331"/>
      <c r="B29" s="47">
        <v>3</v>
      </c>
      <c r="C29" s="47">
        <f>PRODUCT(A28:B29)</f>
        <v>679.80000000000007</v>
      </c>
      <c r="D29" s="34" t="s">
        <v>71</v>
      </c>
      <c r="F29" s="54"/>
      <c r="G29" s="155"/>
      <c r="H29" s="56">
        <f>G27*G28*F27</f>
        <v>50.00650000000001</v>
      </c>
    </row>
    <row r="30" spans="1:9" ht="15.75" customHeight="1" thickTop="1">
      <c r="A30" s="34"/>
      <c r="B30" s="34"/>
      <c r="C30" s="34"/>
      <c r="D30" s="34"/>
      <c r="F30" s="57">
        <v>1</v>
      </c>
      <c r="G30" s="156">
        <v>4</v>
      </c>
      <c r="H30" s="57"/>
      <c r="I30" s="58" t="s">
        <v>152</v>
      </c>
    </row>
    <row r="31" spans="1:9" ht="15.75" customHeight="1">
      <c r="A31" s="330">
        <v>-2</v>
      </c>
      <c r="B31" s="34">
        <v>0.8</v>
      </c>
      <c r="C31" s="34"/>
      <c r="D31" s="34"/>
      <c r="F31" s="55"/>
      <c r="G31" s="157">
        <v>5.15</v>
      </c>
      <c r="H31" s="55"/>
      <c r="I31" s="60"/>
    </row>
    <row r="32" spans="1:9" ht="15.75" customHeight="1" thickBot="1">
      <c r="A32" s="332"/>
      <c r="B32" s="47">
        <v>2.1</v>
      </c>
      <c r="C32" s="47">
        <f>PRODUCT(A31:B32)</f>
        <v>-3.3600000000000003</v>
      </c>
      <c r="D32" s="34" t="s">
        <v>72</v>
      </c>
      <c r="F32" s="54"/>
      <c r="G32" s="155"/>
      <c r="H32" s="56">
        <f>G30*G31*F30</f>
        <v>20.6</v>
      </c>
    </row>
    <row r="33" spans="1:9" ht="15.75" customHeight="1" thickTop="1" thickBot="1">
      <c r="A33" s="39"/>
      <c r="B33" s="34"/>
      <c r="C33" s="49">
        <f>SUM(C14:C32)</f>
        <v>940.67000000000007</v>
      </c>
      <c r="D33" s="34" t="s">
        <v>65</v>
      </c>
      <c r="F33" s="57">
        <v>1</v>
      </c>
      <c r="G33" s="156">
        <v>7.4</v>
      </c>
      <c r="H33" s="57"/>
      <c r="I33" s="58" t="s">
        <v>154</v>
      </c>
    </row>
    <row r="34" spans="1:9" ht="15.75" customHeight="1" thickTop="1">
      <c r="A34" s="39"/>
      <c r="B34" s="34"/>
      <c r="C34" s="37"/>
      <c r="D34" s="34"/>
      <c r="F34" s="55"/>
      <c r="G34" s="157">
        <v>5.15</v>
      </c>
      <c r="H34" s="55"/>
      <c r="I34" s="60"/>
    </row>
    <row r="35" spans="1:9" ht="15.75" customHeight="1" thickBot="1">
      <c r="A35" s="39"/>
      <c r="B35" s="34"/>
      <c r="C35" s="34"/>
      <c r="D35" s="34"/>
      <c r="F35" s="54"/>
      <c r="G35" s="155"/>
      <c r="H35" s="56">
        <f>G33*G34*F33</f>
        <v>38.110000000000007</v>
      </c>
    </row>
    <row r="36" spans="1:9" ht="15.75" customHeight="1" thickTop="1">
      <c r="A36" s="34"/>
      <c r="B36" s="34"/>
      <c r="C36" s="41"/>
      <c r="D36" s="34"/>
      <c r="F36" s="57">
        <v>1</v>
      </c>
      <c r="G36" s="156">
        <v>4</v>
      </c>
      <c r="H36" s="57"/>
      <c r="I36" s="58" t="s">
        <v>156</v>
      </c>
    </row>
    <row r="37" spans="1:9" ht="15.75" customHeight="1">
      <c r="A37" s="34"/>
      <c r="B37" s="34"/>
      <c r="C37" s="34"/>
      <c r="D37" s="34"/>
      <c r="F37" s="55"/>
      <c r="G37" s="157">
        <v>4.04</v>
      </c>
      <c r="H37" s="55"/>
      <c r="I37" s="60"/>
    </row>
    <row r="38" spans="1:9" ht="15.75" customHeight="1" thickBot="1">
      <c r="A38" s="34"/>
      <c r="B38" s="34"/>
      <c r="C38" s="34"/>
      <c r="D38" s="34"/>
      <c r="F38" s="54"/>
      <c r="G38" s="155"/>
      <c r="H38" s="56">
        <f>G36*G37*F36</f>
        <v>16.16</v>
      </c>
    </row>
    <row r="39" spans="1:9" ht="15.75" customHeight="1" thickTop="1">
      <c r="A39" s="34"/>
      <c r="B39" s="34"/>
      <c r="C39" s="34"/>
      <c r="D39" s="34"/>
      <c r="F39" s="57">
        <v>1</v>
      </c>
      <c r="G39" s="156">
        <v>4.95</v>
      </c>
      <c r="H39" s="57"/>
      <c r="I39" s="58" t="s">
        <v>155</v>
      </c>
    </row>
    <row r="40" spans="1:9" ht="15.75" customHeight="1">
      <c r="A40" s="34"/>
      <c r="B40" s="34"/>
      <c r="C40" s="34"/>
      <c r="D40" s="34"/>
      <c r="F40" s="55"/>
      <c r="G40" s="157">
        <v>4.04</v>
      </c>
      <c r="H40" s="55"/>
      <c r="I40" s="60"/>
    </row>
    <row r="41" spans="1:9" ht="15.75" customHeight="1" thickBot="1">
      <c r="A41" s="34"/>
      <c r="B41" s="34"/>
      <c r="C41" s="41"/>
      <c r="D41" s="34"/>
      <c r="F41" s="54"/>
      <c r="G41" s="155"/>
      <c r="H41" s="56">
        <f>G39*G40*F39</f>
        <v>19.998000000000001</v>
      </c>
    </row>
    <row r="42" spans="1:9" ht="15.75" customHeight="1" thickTop="1">
      <c r="A42" s="34"/>
      <c r="B42" s="34"/>
      <c r="C42" s="34"/>
      <c r="D42" s="34"/>
      <c r="F42" s="57">
        <v>1</v>
      </c>
      <c r="G42" s="156">
        <v>4</v>
      </c>
      <c r="H42" s="57"/>
      <c r="I42" s="58" t="s">
        <v>157</v>
      </c>
    </row>
    <row r="43" spans="1:9" ht="15.75" customHeight="1">
      <c r="A43" s="34"/>
      <c r="B43" s="34"/>
      <c r="C43" s="34"/>
      <c r="D43" s="37"/>
      <c r="F43" s="55"/>
      <c r="G43" s="157">
        <v>4.04</v>
      </c>
      <c r="H43" s="55"/>
      <c r="I43" s="60"/>
    </row>
    <row r="44" spans="1:9" ht="15.75" customHeight="1" thickBot="1">
      <c r="A44" s="34"/>
      <c r="B44" s="34"/>
      <c r="C44" s="34"/>
      <c r="D44" s="34"/>
      <c r="F44" s="54"/>
      <c r="G44" s="155"/>
      <c r="H44" s="56">
        <f>G42*G43*F42</f>
        <v>16.16</v>
      </c>
    </row>
    <row r="45" spans="1:9" ht="15.75" customHeight="1" thickTop="1">
      <c r="A45" s="34"/>
      <c r="B45" s="34"/>
      <c r="C45" s="34"/>
      <c r="D45" s="34"/>
      <c r="F45" s="57">
        <v>1</v>
      </c>
      <c r="G45" s="156">
        <v>1.05</v>
      </c>
      <c r="H45" s="57"/>
      <c r="I45" s="57" t="s">
        <v>158</v>
      </c>
    </row>
    <row r="46" spans="1:9" ht="15.75" customHeight="1">
      <c r="A46" s="333"/>
      <c r="B46" s="34"/>
      <c r="C46" s="34"/>
      <c r="D46" s="34"/>
      <c r="F46" s="55"/>
      <c r="G46" s="157">
        <v>6.51</v>
      </c>
      <c r="H46" s="55"/>
      <c r="I46" s="60"/>
    </row>
    <row r="47" spans="1:9" ht="15.75" customHeight="1" thickBot="1">
      <c r="A47" s="334"/>
      <c r="B47" s="34"/>
      <c r="C47" s="42"/>
      <c r="D47" s="34"/>
      <c r="F47" s="54"/>
      <c r="G47" s="155"/>
      <c r="H47" s="56">
        <f>G45*G46*F45</f>
        <v>6.8354999999999997</v>
      </c>
    </row>
    <row r="48" spans="1:9" ht="15.75" customHeight="1" thickTop="1">
      <c r="A48" s="333"/>
      <c r="B48" s="34"/>
      <c r="C48" s="34"/>
      <c r="D48" s="34"/>
      <c r="F48" s="57">
        <v>1</v>
      </c>
      <c r="G48" s="156">
        <v>1.83</v>
      </c>
      <c r="H48" s="57"/>
      <c r="I48" s="58" t="s">
        <v>159</v>
      </c>
    </row>
    <row r="49" spans="1:11" ht="15.75" customHeight="1">
      <c r="A49" s="334"/>
      <c r="B49" s="34"/>
      <c r="C49" s="42"/>
      <c r="D49" s="34"/>
      <c r="F49" s="55"/>
      <c r="G49" s="157">
        <v>2.1</v>
      </c>
      <c r="H49" s="55"/>
      <c r="I49" s="60"/>
    </row>
    <row r="50" spans="1:11" ht="15.75" customHeight="1" thickBot="1">
      <c r="A50" s="34"/>
      <c r="B50" s="34"/>
      <c r="C50" s="34"/>
      <c r="D50" s="34"/>
      <c r="F50" s="54"/>
      <c r="G50" s="155"/>
      <c r="H50" s="56">
        <f>G48*G49*F48</f>
        <v>3.8430000000000004</v>
      </c>
    </row>
    <row r="51" spans="1:11" ht="15.75" customHeight="1" thickTop="1">
      <c r="A51" s="34"/>
      <c r="B51" s="34"/>
      <c r="C51" s="34"/>
      <c r="D51" s="34"/>
      <c r="F51" s="57">
        <v>1</v>
      </c>
      <c r="G51" s="156">
        <v>1.3</v>
      </c>
      <c r="H51" s="57"/>
      <c r="I51" s="58" t="s">
        <v>160</v>
      </c>
    </row>
    <row r="52" spans="1:11" ht="15.75" customHeight="1">
      <c r="A52" s="333"/>
      <c r="B52" s="34"/>
      <c r="C52" s="34"/>
      <c r="D52" s="34"/>
      <c r="F52" s="55"/>
      <c r="G52" s="157">
        <v>2.5299999999999998</v>
      </c>
      <c r="H52" s="55"/>
      <c r="I52" s="60"/>
    </row>
    <row r="53" spans="1:11" ht="15.75" customHeight="1" thickBot="1">
      <c r="A53" s="334"/>
      <c r="B53" s="34"/>
      <c r="C53" s="43"/>
      <c r="D53" s="34"/>
      <c r="F53" s="54"/>
      <c r="G53" s="155"/>
      <c r="H53" s="56">
        <f>G51*G52*F51</f>
        <v>3.2889999999999997</v>
      </c>
    </row>
    <row r="54" spans="1:11" ht="15.75" customHeight="1" thickTop="1">
      <c r="A54" s="333"/>
      <c r="B54" s="34"/>
      <c r="C54" s="34"/>
      <c r="D54" s="34"/>
      <c r="F54" s="57">
        <v>1</v>
      </c>
      <c r="G54" s="156">
        <v>5</v>
      </c>
      <c r="H54" s="57"/>
      <c r="I54" s="58" t="s">
        <v>161</v>
      </c>
    </row>
    <row r="55" spans="1:11" ht="15.75" customHeight="1">
      <c r="A55" s="334"/>
      <c r="B55" s="34"/>
      <c r="C55" s="43"/>
      <c r="D55" s="34"/>
      <c r="F55" s="55"/>
      <c r="G55" s="157">
        <v>1.8</v>
      </c>
      <c r="H55" s="55"/>
      <c r="I55" s="60"/>
    </row>
    <row r="56" spans="1:11" ht="15.75" customHeight="1" thickBot="1">
      <c r="A56" s="34"/>
      <c r="B56" s="34"/>
      <c r="C56" s="34"/>
      <c r="D56" s="34"/>
      <c r="F56" s="54"/>
      <c r="G56" s="155"/>
      <c r="H56" s="56">
        <f>G54*G55*F54</f>
        <v>9</v>
      </c>
    </row>
    <row r="57" spans="1:11" ht="15.75" customHeight="1" thickTop="1">
      <c r="A57" s="34"/>
      <c r="B57" s="34"/>
      <c r="C57" s="34"/>
      <c r="D57" s="34"/>
      <c r="F57" s="128"/>
      <c r="G57" s="158"/>
      <c r="H57" s="153"/>
      <c r="I57" s="128"/>
    </row>
    <row r="58" spans="1:11" ht="15.75" customHeight="1">
      <c r="A58" s="34"/>
      <c r="B58" s="34"/>
      <c r="C58" s="34"/>
      <c r="D58" s="37"/>
      <c r="F58" s="57">
        <v>1</v>
      </c>
      <c r="G58" s="156"/>
      <c r="H58" s="57"/>
      <c r="I58" s="323" t="s">
        <v>162</v>
      </c>
      <c r="J58" s="156">
        <v>5.76</v>
      </c>
      <c r="K58" s="57"/>
    </row>
    <row r="59" spans="1:11" ht="15.75" customHeight="1">
      <c r="A59" s="34"/>
      <c r="B59" s="34"/>
      <c r="C59" s="34"/>
      <c r="D59" s="37"/>
      <c r="F59" s="55"/>
      <c r="G59" s="157"/>
      <c r="H59" s="55"/>
      <c r="I59" s="324"/>
      <c r="J59" s="157">
        <v>8.61</v>
      </c>
      <c r="K59" s="55"/>
    </row>
    <row r="60" spans="1:11" ht="15.75" customHeight="1" thickBot="1">
      <c r="A60" s="34"/>
      <c r="B60" s="34"/>
      <c r="C60" s="34"/>
      <c r="D60" s="34"/>
      <c r="F60" s="54"/>
      <c r="G60" s="155"/>
      <c r="H60" s="56"/>
      <c r="J60" s="155"/>
      <c r="K60" s="56">
        <f>J58*J59*F58</f>
        <v>49.593599999999995</v>
      </c>
    </row>
    <row r="61" spans="1:11" ht="15.75" customHeight="1" thickTop="1">
      <c r="A61" s="34"/>
      <c r="B61" s="34"/>
      <c r="C61" s="34"/>
      <c r="D61" s="34"/>
      <c r="F61" s="57">
        <v>1</v>
      </c>
      <c r="G61" s="156">
        <v>4.0999999999999996</v>
      </c>
      <c r="H61" s="57"/>
      <c r="I61" s="58" t="s">
        <v>163</v>
      </c>
    </row>
    <row r="62" spans="1:11" ht="15.75" customHeight="1">
      <c r="A62" s="333"/>
      <c r="B62" s="34"/>
      <c r="C62" s="34"/>
      <c r="D62" s="34"/>
      <c r="F62" s="55"/>
      <c r="G62" s="157">
        <v>3.55</v>
      </c>
      <c r="H62" s="55"/>
      <c r="I62" s="60"/>
    </row>
    <row r="63" spans="1:11" ht="15.75" customHeight="1" thickBot="1">
      <c r="A63" s="334"/>
      <c r="B63" s="34"/>
      <c r="C63" s="38"/>
      <c r="D63" s="34"/>
      <c r="F63" s="54"/>
      <c r="G63" s="155"/>
      <c r="H63" s="56">
        <f>G61*G62*F61</f>
        <v>14.554999999999998</v>
      </c>
    </row>
    <row r="64" spans="1:11" ht="15.75" customHeight="1" thickTop="1">
      <c r="A64" s="34"/>
      <c r="B64" s="34"/>
      <c r="C64" s="34"/>
      <c r="D64" s="34"/>
      <c r="F64" s="57">
        <v>1</v>
      </c>
      <c r="G64" s="156">
        <v>4.2</v>
      </c>
      <c r="H64" s="57"/>
      <c r="I64" s="58" t="s">
        <v>164</v>
      </c>
    </row>
    <row r="65" spans="1:11" ht="15.75" customHeight="1">
      <c r="A65" s="34"/>
      <c r="B65" s="34"/>
      <c r="C65" s="34"/>
      <c r="D65" s="34"/>
      <c r="F65" s="55"/>
      <c r="G65" s="157">
        <v>3.55</v>
      </c>
      <c r="H65" s="55"/>
      <c r="I65" s="60"/>
    </row>
    <row r="66" spans="1:11" ht="15.75" customHeight="1" thickBot="1">
      <c r="A66" s="333"/>
      <c r="B66" s="34"/>
      <c r="C66" s="34"/>
      <c r="D66" s="34"/>
      <c r="F66" s="54"/>
      <c r="G66" s="155"/>
      <c r="H66" s="56">
        <f>G64*G65*F64</f>
        <v>14.91</v>
      </c>
    </row>
    <row r="67" spans="1:11" ht="15.75" customHeight="1" thickTop="1">
      <c r="A67" s="334"/>
      <c r="B67" s="34"/>
      <c r="C67" s="38"/>
      <c r="D67" s="34"/>
      <c r="F67" s="57">
        <v>1</v>
      </c>
      <c r="G67" s="156">
        <v>9.01</v>
      </c>
      <c r="H67" s="57"/>
      <c r="I67" s="58" t="s">
        <v>165</v>
      </c>
      <c r="J67" t="s">
        <v>168</v>
      </c>
      <c r="K67" t="s">
        <v>169</v>
      </c>
    </row>
    <row r="68" spans="1:11" ht="15.75" customHeight="1">
      <c r="A68" s="40"/>
      <c r="B68" s="34"/>
      <c r="C68" s="41"/>
      <c r="D68" s="34"/>
      <c r="F68" s="55"/>
      <c r="G68" s="157">
        <v>5.04</v>
      </c>
      <c r="H68" s="55"/>
      <c r="I68" s="60"/>
    </row>
    <row r="69" spans="1:11" ht="15.75" customHeight="1" thickBot="1">
      <c r="A69" s="34"/>
      <c r="B69" s="34"/>
      <c r="C69" s="34"/>
      <c r="D69" s="34"/>
      <c r="F69" s="54"/>
      <c r="G69" s="155"/>
      <c r="H69" s="56">
        <f>G67*G68*F67</f>
        <v>45.410400000000003</v>
      </c>
    </row>
    <row r="70" spans="1:11" ht="15.75" customHeight="1" thickTop="1">
      <c r="A70" s="34"/>
      <c r="B70" s="34"/>
      <c r="C70" s="34"/>
      <c r="D70" s="34"/>
      <c r="F70" s="57">
        <v>1</v>
      </c>
      <c r="G70" s="156">
        <v>6</v>
      </c>
      <c r="H70" s="57"/>
      <c r="I70" s="58" t="s">
        <v>166</v>
      </c>
      <c r="J70" t="s">
        <v>167</v>
      </c>
    </row>
    <row r="71" spans="1:11" ht="15.75" customHeight="1">
      <c r="A71" s="34"/>
      <c r="B71" s="34"/>
      <c r="C71" s="34"/>
      <c r="D71" s="34"/>
      <c r="F71" s="55"/>
      <c r="G71" s="157">
        <v>6</v>
      </c>
      <c r="H71" s="55"/>
      <c r="I71" s="60"/>
    </row>
    <row r="72" spans="1:11" ht="15.75" customHeight="1" thickBot="1">
      <c r="A72" s="333"/>
      <c r="B72" s="34"/>
      <c r="C72" s="34"/>
      <c r="D72" s="34"/>
      <c r="F72" s="54"/>
      <c r="G72" s="155"/>
      <c r="H72" s="56">
        <f>G70*G71*F70</f>
        <v>36</v>
      </c>
    </row>
    <row r="73" spans="1:11" ht="15.75" customHeight="1" thickTop="1">
      <c r="A73" s="334"/>
      <c r="B73" s="34"/>
      <c r="C73" s="41"/>
      <c r="D73" s="34"/>
      <c r="F73" s="57">
        <v>1</v>
      </c>
      <c r="G73" s="156">
        <v>5</v>
      </c>
      <c r="H73" s="57"/>
      <c r="I73" s="325" t="s">
        <v>170</v>
      </c>
    </row>
    <row r="74" spans="1:11" ht="15.75" customHeight="1">
      <c r="A74" s="34"/>
      <c r="B74" s="34"/>
      <c r="C74" s="34"/>
      <c r="D74" s="34"/>
      <c r="F74" s="55"/>
      <c r="G74" s="157">
        <v>1.9</v>
      </c>
      <c r="H74" s="55"/>
      <c r="I74" s="326"/>
    </row>
    <row r="75" spans="1:11" ht="15.75" customHeight="1" thickBot="1">
      <c r="A75" s="34"/>
      <c r="B75" s="34"/>
      <c r="C75" s="34"/>
      <c r="D75" s="37"/>
      <c r="F75" s="54"/>
      <c r="G75" s="155"/>
      <c r="H75" s="56">
        <f>G73*G74*F73</f>
        <v>9.5</v>
      </c>
      <c r="I75" s="326"/>
    </row>
    <row r="76" spans="1:11" ht="15.75" customHeight="1" thickTop="1">
      <c r="A76" s="34"/>
      <c r="B76" s="34"/>
      <c r="C76" s="34"/>
      <c r="D76" s="34"/>
      <c r="F76" s="57">
        <v>1</v>
      </c>
      <c r="G76" s="156">
        <v>5</v>
      </c>
      <c r="H76" s="57"/>
      <c r="I76" s="326"/>
    </row>
    <row r="77" spans="1:11" ht="15.75" customHeight="1">
      <c r="A77" s="34"/>
      <c r="B77" s="34"/>
      <c r="C77" s="34"/>
      <c r="D77" s="34"/>
      <c r="F77" s="55"/>
      <c r="G77" s="157">
        <v>1.85</v>
      </c>
      <c r="H77" s="55"/>
      <c r="I77" s="327"/>
    </row>
    <row r="78" spans="1:11" ht="15.75" customHeight="1" thickBot="1">
      <c r="A78" s="333"/>
      <c r="B78" s="34"/>
      <c r="C78" s="34"/>
      <c r="D78" s="34"/>
      <c r="F78" s="54"/>
      <c r="G78" s="155"/>
      <c r="H78" s="56">
        <f>G76*G77*F76</f>
        <v>9.25</v>
      </c>
    </row>
    <row r="79" spans="1:11" ht="15.75" customHeight="1" thickTop="1">
      <c r="A79" s="334"/>
      <c r="B79" s="34"/>
      <c r="C79" s="42"/>
      <c r="D79" s="34"/>
      <c r="F79" s="57">
        <v>1</v>
      </c>
      <c r="G79" s="156">
        <v>5</v>
      </c>
      <c r="H79" s="57"/>
      <c r="I79" s="58" t="s">
        <v>171</v>
      </c>
    </row>
    <row r="80" spans="1:11" ht="15.75" customHeight="1">
      <c r="A80" s="34"/>
      <c r="B80" s="34"/>
      <c r="C80" s="34"/>
      <c r="D80" s="34"/>
      <c r="F80" s="55"/>
      <c r="G80" s="157">
        <v>4.3499999999999996</v>
      </c>
      <c r="H80" s="55"/>
      <c r="I80" s="60"/>
    </row>
    <row r="81" spans="1:11" ht="15.75" customHeight="1" thickBot="1">
      <c r="A81" s="34"/>
      <c r="B81" s="34"/>
      <c r="C81" s="34"/>
      <c r="D81" s="34"/>
      <c r="F81" s="54"/>
      <c r="G81" s="155"/>
      <c r="H81" s="56">
        <f>G79*G80*F79</f>
        <v>21.75</v>
      </c>
    </row>
    <row r="82" spans="1:11" ht="15.75" customHeight="1" thickTop="1">
      <c r="A82" s="333"/>
      <c r="B82" s="34"/>
      <c r="C82" s="34"/>
      <c r="D82" s="34"/>
      <c r="F82" s="57">
        <v>1</v>
      </c>
      <c r="G82" s="156"/>
      <c r="H82" s="57"/>
      <c r="I82" s="58" t="s">
        <v>172</v>
      </c>
      <c r="J82" s="156">
        <v>4.0999999999999996</v>
      </c>
      <c r="K82" s="57"/>
    </row>
    <row r="83" spans="1:11" ht="15.75" customHeight="1">
      <c r="A83" s="334"/>
      <c r="B83" s="34"/>
      <c r="C83" s="43"/>
      <c r="D83" s="34"/>
      <c r="F83" s="55"/>
      <c r="G83" s="157"/>
      <c r="H83" s="55"/>
      <c r="I83" s="60"/>
      <c r="J83" s="157">
        <v>2.5</v>
      </c>
      <c r="K83" s="55"/>
    </row>
    <row r="84" spans="1:11" ht="15.75" customHeight="1" thickBot="1">
      <c r="A84" s="34"/>
      <c r="B84" s="34"/>
      <c r="C84" s="34"/>
      <c r="D84" s="34"/>
      <c r="F84" s="54"/>
      <c r="G84" s="155"/>
      <c r="H84" s="56"/>
      <c r="J84" s="155"/>
      <c r="K84" s="56">
        <f>J82*J83*F82</f>
        <v>10.25</v>
      </c>
    </row>
    <row r="85" spans="1:11" ht="15.75" customHeight="1" thickTop="1">
      <c r="A85" s="34"/>
      <c r="B85" s="34"/>
      <c r="C85" s="34"/>
      <c r="D85" s="37"/>
      <c r="F85" s="57">
        <v>4</v>
      </c>
      <c r="G85" s="156">
        <v>1.4</v>
      </c>
      <c r="H85" s="57"/>
      <c r="I85" s="58" t="s">
        <v>173</v>
      </c>
    </row>
    <row r="86" spans="1:11" ht="15.75" customHeight="1">
      <c r="A86" s="34"/>
      <c r="B86" s="34"/>
      <c r="C86" s="38"/>
      <c r="D86" s="37"/>
      <c r="F86" s="55"/>
      <c r="G86" s="157">
        <v>1.4</v>
      </c>
      <c r="H86" s="55"/>
      <c r="I86" s="60"/>
    </row>
    <row r="87" spans="1:11" ht="15.75" customHeight="1">
      <c r="A87" s="34"/>
      <c r="B87" s="34"/>
      <c r="C87" s="38"/>
      <c r="D87" s="34"/>
      <c r="F87" s="54"/>
      <c r="G87" s="155"/>
      <c r="H87" s="152">
        <f>G85*G86*F85</f>
        <v>7.839999999999999</v>
      </c>
    </row>
    <row r="88" spans="1:11" ht="15.75" customHeight="1">
      <c r="A88" s="34"/>
      <c r="B88" s="34"/>
      <c r="C88" s="38"/>
      <c r="D88" s="34"/>
      <c r="F88" s="160">
        <v>1</v>
      </c>
      <c r="G88" s="161">
        <v>1.4</v>
      </c>
      <c r="H88" s="162"/>
      <c r="I88" s="57" t="s">
        <v>174</v>
      </c>
    </row>
    <row r="89" spans="1:11" ht="15.75" customHeight="1">
      <c r="A89" s="34"/>
      <c r="B89" s="34"/>
      <c r="C89" s="38"/>
      <c r="D89" s="37"/>
      <c r="F89" s="160"/>
      <c r="G89" s="161">
        <v>1.4</v>
      </c>
      <c r="H89" s="162"/>
      <c r="I89" s="55"/>
    </row>
    <row r="90" spans="1:11" ht="15.75" customHeight="1" thickBot="1">
      <c r="A90" s="34"/>
      <c r="B90" s="34"/>
      <c r="C90" s="38"/>
      <c r="D90" s="34"/>
      <c r="F90" s="128"/>
      <c r="G90" s="158"/>
      <c r="H90" s="56">
        <f>G88*G89*F88</f>
        <v>1.9599999999999997</v>
      </c>
      <c r="I90" s="128"/>
    </row>
    <row r="91" spans="1:11" ht="15.75" customHeight="1" thickTop="1">
      <c r="A91" s="34"/>
      <c r="B91" s="34"/>
      <c r="C91" s="38"/>
      <c r="D91" s="34"/>
      <c r="F91" s="128"/>
      <c r="G91" s="158"/>
      <c r="H91" s="153"/>
      <c r="I91" s="128"/>
    </row>
    <row r="92" spans="1:11" ht="15.75" customHeight="1">
      <c r="A92" s="34"/>
      <c r="B92" s="34"/>
      <c r="C92" s="38"/>
      <c r="D92" s="34"/>
      <c r="F92" s="128"/>
      <c r="G92" s="169" t="s">
        <v>191</v>
      </c>
      <c r="H92" s="153">
        <f>SUM(H3:H90)</f>
        <v>470.48480000000006</v>
      </c>
      <c r="I92" s="128"/>
    </row>
    <row r="93" spans="1:11" ht="15.75" customHeight="1">
      <c r="A93" s="34"/>
      <c r="B93" s="34"/>
      <c r="C93" s="38"/>
      <c r="D93" s="34"/>
      <c r="F93" s="128"/>
      <c r="G93" s="158"/>
      <c r="H93" s="153"/>
      <c r="I93" s="128"/>
    </row>
    <row r="94" spans="1:11" ht="15.75" customHeight="1">
      <c r="A94" s="34"/>
      <c r="B94" s="34"/>
      <c r="C94" s="38"/>
      <c r="D94" s="34"/>
      <c r="F94" s="54">
        <v>1</v>
      </c>
      <c r="G94" s="155">
        <v>5</v>
      </c>
      <c r="H94" s="54"/>
      <c r="I94" s="59" t="s">
        <v>175</v>
      </c>
    </row>
    <row r="95" spans="1:11" ht="15.75" customHeight="1">
      <c r="A95" s="34"/>
      <c r="B95" s="34"/>
      <c r="C95" s="38"/>
      <c r="D95" s="37"/>
      <c r="F95" s="55"/>
      <c r="G95" s="157">
        <v>5</v>
      </c>
      <c r="H95" s="55"/>
      <c r="I95" s="60"/>
    </row>
    <row r="96" spans="1:11" ht="15.75" customHeight="1">
      <c r="A96" s="34"/>
      <c r="B96" s="34"/>
      <c r="C96" s="44"/>
      <c r="D96" s="34"/>
      <c r="F96" s="54"/>
      <c r="G96" s="155"/>
      <c r="H96" s="152">
        <f>G94*G95*F94</f>
        <v>25</v>
      </c>
    </row>
    <row r="97" spans="1:11" s="128" customFormat="1" ht="15.75" customHeight="1">
      <c r="A97" s="164"/>
      <c r="B97" s="164"/>
      <c r="C97" s="165"/>
      <c r="D97" s="164"/>
      <c r="G97" s="158"/>
    </row>
    <row r="98" spans="1:11" s="128" customFormat="1" ht="15.75" customHeight="1">
      <c r="A98" s="164"/>
      <c r="B98" s="164"/>
      <c r="C98" s="164"/>
      <c r="D98" s="164"/>
      <c r="G98" s="158"/>
    </row>
    <row r="99" spans="1:11" ht="15.75" customHeight="1">
      <c r="A99" s="34"/>
      <c r="B99" s="34"/>
      <c r="C99" s="34"/>
      <c r="D99" s="34"/>
      <c r="F99" s="328" t="s">
        <v>93</v>
      </c>
      <c r="G99" s="329"/>
      <c r="H99" s="329"/>
      <c r="I99" s="329"/>
    </row>
    <row r="100" spans="1:11" ht="15.75" customHeight="1">
      <c r="A100" s="34"/>
      <c r="B100" s="34"/>
      <c r="C100" s="34"/>
      <c r="D100" s="34"/>
      <c r="F100" s="57">
        <v>1</v>
      </c>
      <c r="G100" s="156"/>
      <c r="H100" s="57"/>
      <c r="I100" s="58" t="s">
        <v>180</v>
      </c>
      <c r="J100" s="156">
        <v>1.8</v>
      </c>
      <c r="K100" s="57"/>
    </row>
    <row r="101" spans="1:11" ht="15.75" customHeight="1">
      <c r="A101" s="34"/>
      <c r="B101" s="34"/>
      <c r="C101" s="34"/>
      <c r="D101" s="34"/>
      <c r="F101" s="55"/>
      <c r="G101" s="157"/>
      <c r="H101" s="55"/>
      <c r="I101" s="60"/>
      <c r="J101" s="157">
        <v>19.52</v>
      </c>
      <c r="K101" s="55"/>
    </row>
    <row r="102" spans="1:11" ht="15.75" customHeight="1" thickBot="1">
      <c r="A102" s="34"/>
      <c r="B102" s="34"/>
      <c r="C102" s="34"/>
      <c r="D102" s="34"/>
      <c r="F102" s="54"/>
      <c r="G102" s="155"/>
      <c r="H102" s="56"/>
      <c r="J102" s="155"/>
      <c r="K102" s="56">
        <f>J100*J101*F100</f>
        <v>35.136000000000003</v>
      </c>
    </row>
    <row r="103" spans="1:11" ht="15.75" customHeight="1" thickTop="1">
      <c r="A103" s="34"/>
      <c r="B103" s="34"/>
      <c r="C103" s="34"/>
      <c r="D103" s="34"/>
      <c r="F103" s="57">
        <v>1</v>
      </c>
      <c r="G103" s="156">
        <v>1.8</v>
      </c>
      <c r="H103" s="57"/>
      <c r="I103" s="58" t="s">
        <v>181</v>
      </c>
    </row>
    <row r="104" spans="1:11" ht="15.75" customHeight="1">
      <c r="A104" s="34"/>
      <c r="B104" s="34"/>
      <c r="C104" s="34"/>
      <c r="D104" s="34"/>
      <c r="F104" s="55"/>
      <c r="G104" s="157">
        <v>13.51</v>
      </c>
      <c r="H104" s="55"/>
      <c r="I104" s="60"/>
    </row>
    <row r="105" spans="1:11" ht="15.75" customHeight="1" thickBot="1">
      <c r="A105" s="34"/>
      <c r="B105" s="34"/>
      <c r="C105" s="34"/>
      <c r="D105" s="34"/>
      <c r="F105" s="54"/>
      <c r="G105" s="155"/>
      <c r="H105" s="56">
        <f>G103*G104*F103</f>
        <v>24.318000000000001</v>
      </c>
    </row>
    <row r="106" spans="1:11" ht="15.75" customHeight="1" thickTop="1">
      <c r="A106" s="34"/>
      <c r="B106" s="34"/>
      <c r="C106" s="34"/>
      <c r="D106" s="34"/>
      <c r="F106" s="57">
        <v>1</v>
      </c>
      <c r="G106" s="156">
        <v>1.8</v>
      </c>
      <c r="H106" s="57"/>
      <c r="I106" s="58" t="s">
        <v>182</v>
      </c>
    </row>
    <row r="107" spans="1:11" ht="15.75" customHeight="1">
      <c r="A107" s="34"/>
      <c r="B107" s="34"/>
      <c r="C107" s="34"/>
      <c r="D107" s="34"/>
      <c r="F107" s="55"/>
      <c r="G107" s="157">
        <v>28.22</v>
      </c>
      <c r="H107" s="55"/>
      <c r="I107" s="60"/>
    </row>
    <row r="108" spans="1:11" ht="15.75" customHeight="1" thickBot="1">
      <c r="A108" s="34"/>
      <c r="B108" s="34"/>
      <c r="C108" s="34"/>
      <c r="D108" s="34"/>
      <c r="F108" s="54"/>
      <c r="G108" s="155"/>
      <c r="H108" s="56">
        <f>G106*G107*F106</f>
        <v>50.795999999999999</v>
      </c>
    </row>
    <row r="109" spans="1:11" ht="15.75" customHeight="1" thickTop="1">
      <c r="A109" s="34"/>
      <c r="B109" s="34"/>
      <c r="C109" s="34"/>
      <c r="D109" s="34"/>
      <c r="F109" s="54"/>
      <c r="G109" s="155"/>
      <c r="H109" s="152"/>
    </row>
    <row r="110" spans="1:11" ht="15.75" customHeight="1">
      <c r="A110" s="34"/>
      <c r="B110" s="34"/>
      <c r="C110" s="34"/>
      <c r="D110" s="34"/>
      <c r="F110" s="328" t="s">
        <v>183</v>
      </c>
      <c r="G110" s="329"/>
      <c r="H110" s="329"/>
      <c r="I110" s="329"/>
    </row>
    <row r="111" spans="1:11" ht="15.75" customHeight="1">
      <c r="A111" s="34"/>
      <c r="B111" s="34"/>
      <c r="C111" s="34"/>
      <c r="D111" s="34"/>
      <c r="F111" s="57" t="s">
        <v>184</v>
      </c>
      <c r="G111" s="156">
        <f>19.52+5+13.51+1.8+28.22+2.2+1.1+6.19+15.01+44.11</f>
        <v>136.66</v>
      </c>
      <c r="H111" s="57"/>
      <c r="I111" s="58" t="s">
        <v>185</v>
      </c>
    </row>
    <row r="112" spans="1:11" ht="15.75" customHeight="1">
      <c r="A112" s="34"/>
      <c r="B112" s="34"/>
      <c r="C112" s="34"/>
      <c r="D112" s="34"/>
      <c r="F112" s="55" t="s">
        <v>187</v>
      </c>
      <c r="G112" s="157">
        <v>3.5</v>
      </c>
      <c r="H112" s="55"/>
      <c r="I112" s="60"/>
    </row>
    <row r="113" spans="1:11" ht="15.75" customHeight="1" thickBot="1">
      <c r="A113" s="34"/>
      <c r="B113" s="34"/>
      <c r="C113" s="34"/>
      <c r="D113" s="34"/>
      <c r="F113" s="54"/>
      <c r="G113" s="155"/>
      <c r="H113" s="56">
        <f>G111*G112</f>
        <v>478.31</v>
      </c>
    </row>
    <row r="114" spans="1:11" ht="15.75" customHeight="1" thickTop="1">
      <c r="A114" s="34"/>
      <c r="B114" s="34"/>
      <c r="C114" s="34"/>
      <c r="D114" s="34"/>
      <c r="F114" s="57" t="s">
        <v>184</v>
      </c>
      <c r="G114" s="156">
        <f>9.91+5.95+9.91+5.95</f>
        <v>31.72</v>
      </c>
      <c r="H114" s="57"/>
      <c r="I114" s="58" t="s">
        <v>186</v>
      </c>
    </row>
    <row r="115" spans="1:11" ht="15.75" customHeight="1">
      <c r="A115" s="34"/>
      <c r="B115" s="34"/>
      <c r="C115" s="34"/>
      <c r="D115" s="34"/>
      <c r="F115" s="55" t="s">
        <v>187</v>
      </c>
      <c r="G115" s="157">
        <v>3.5</v>
      </c>
      <c r="H115" s="55"/>
      <c r="I115" s="60"/>
    </row>
    <row r="116" spans="1:11" ht="15.75" customHeight="1" thickBot="1">
      <c r="A116" s="34"/>
      <c r="B116" s="34"/>
      <c r="C116" s="34"/>
      <c r="D116" s="34"/>
      <c r="F116" s="54"/>
      <c r="G116" s="155"/>
      <c r="H116" s="56">
        <f>G114*G115</f>
        <v>111.02</v>
      </c>
    </row>
    <row r="117" spans="1:11" ht="15.75" customHeight="1" thickTop="1">
      <c r="A117" s="34"/>
      <c r="B117" s="34"/>
      <c r="C117" s="34"/>
      <c r="D117" s="34"/>
      <c r="F117" s="57" t="s">
        <v>184</v>
      </c>
      <c r="G117" s="156">
        <f>9.51+5.81+9.51+5.81</f>
        <v>30.639999999999997</v>
      </c>
      <c r="H117" s="57"/>
      <c r="I117" s="58" t="s">
        <v>170</v>
      </c>
    </row>
    <row r="118" spans="1:11" ht="15.75" customHeight="1">
      <c r="A118" s="34"/>
      <c r="B118" s="34"/>
      <c r="C118" s="34"/>
      <c r="D118" s="34"/>
      <c r="F118" s="55" t="s">
        <v>187</v>
      </c>
      <c r="G118" s="157">
        <v>3.5</v>
      </c>
      <c r="H118" s="55"/>
      <c r="I118" s="60"/>
    </row>
    <row r="119" spans="1:11" ht="15.75" customHeight="1" thickBot="1">
      <c r="A119" s="34"/>
      <c r="B119" s="34"/>
      <c r="C119" s="34"/>
      <c r="D119" s="34"/>
      <c r="F119" s="54"/>
      <c r="G119" s="155"/>
      <c r="H119" s="56">
        <f>G117*G118</f>
        <v>107.24</v>
      </c>
    </row>
    <row r="120" spans="1:11" ht="15.75" customHeight="1" thickTop="1">
      <c r="A120" s="34"/>
      <c r="B120" s="34"/>
      <c r="C120" s="34"/>
      <c r="D120" s="34"/>
      <c r="F120" s="57" t="s">
        <v>184</v>
      </c>
      <c r="G120" s="156"/>
      <c r="H120" s="57"/>
      <c r="I120" s="62" t="s">
        <v>188</v>
      </c>
      <c r="J120" s="156">
        <f>4.9+2.9+2.9</f>
        <v>10.700000000000001</v>
      </c>
      <c r="K120" s="57"/>
    </row>
    <row r="121" spans="1:11" ht="15.75" customHeight="1">
      <c r="A121" s="34"/>
      <c r="B121" s="34"/>
      <c r="C121" s="34"/>
      <c r="D121" s="34"/>
      <c r="F121" s="55" t="s">
        <v>187</v>
      </c>
      <c r="G121" s="157"/>
      <c r="H121" s="55"/>
      <c r="I121" s="60"/>
      <c r="J121" s="157">
        <v>3</v>
      </c>
      <c r="K121" s="55"/>
    </row>
    <row r="122" spans="1:11" ht="15.75" customHeight="1" thickBot="1">
      <c r="A122" s="34"/>
      <c r="B122" s="34"/>
      <c r="C122" s="34"/>
      <c r="D122" s="34"/>
      <c r="F122" s="54"/>
      <c r="G122" s="155"/>
      <c r="H122" s="56"/>
      <c r="J122" s="155"/>
      <c r="K122" s="56">
        <f>J120*J121</f>
        <v>32.1</v>
      </c>
    </row>
    <row r="123" spans="1:11" ht="15.75" customHeight="1" thickTop="1">
      <c r="A123" s="34"/>
      <c r="B123" s="34"/>
      <c r="C123" s="34"/>
      <c r="D123" s="34"/>
      <c r="F123" s="57" t="s">
        <v>184</v>
      </c>
      <c r="G123" s="156"/>
      <c r="H123" s="57"/>
      <c r="I123" s="58" t="s">
        <v>189</v>
      </c>
      <c r="J123" s="156">
        <f>7.11+2+7.11</f>
        <v>16.22</v>
      </c>
      <c r="K123" s="57"/>
    </row>
    <row r="124" spans="1:11" ht="15.75" customHeight="1">
      <c r="A124" s="34"/>
      <c r="B124" s="34"/>
      <c r="C124" s="34"/>
      <c r="D124" s="34"/>
      <c r="F124" s="55" t="s">
        <v>187</v>
      </c>
      <c r="G124" s="157"/>
      <c r="H124" s="55"/>
      <c r="I124" s="60"/>
      <c r="J124" s="157">
        <v>3</v>
      </c>
      <c r="K124" s="55"/>
    </row>
    <row r="125" spans="1:11" ht="15.75" customHeight="1" thickBot="1">
      <c r="A125" s="34"/>
      <c r="B125" s="34"/>
      <c r="C125" s="34"/>
      <c r="D125" s="34"/>
      <c r="F125" s="54"/>
      <c r="G125" s="155"/>
      <c r="H125" s="56"/>
      <c r="J125" s="155"/>
      <c r="K125" s="56">
        <f>J123*J124</f>
        <v>48.66</v>
      </c>
    </row>
    <row r="126" spans="1:11" ht="15.75" customHeight="1" thickTop="1">
      <c r="A126" s="34"/>
      <c r="B126" s="34"/>
      <c r="C126" s="34"/>
      <c r="D126" s="34"/>
      <c r="F126" s="57" t="s">
        <v>184</v>
      </c>
      <c r="G126" s="156"/>
      <c r="H126" s="57"/>
      <c r="I126" s="58" t="s">
        <v>190</v>
      </c>
      <c r="J126" s="156">
        <f>5.4+2+5.4+2</f>
        <v>14.8</v>
      </c>
      <c r="K126" s="57"/>
    </row>
    <row r="127" spans="1:11" ht="15.75" customHeight="1">
      <c r="A127" s="34"/>
      <c r="B127" s="34"/>
      <c r="C127" s="34"/>
      <c r="D127" s="34"/>
      <c r="F127" s="55" t="s">
        <v>187</v>
      </c>
      <c r="G127" s="157"/>
      <c r="H127" s="55"/>
      <c r="I127" s="60"/>
      <c r="J127" s="157">
        <v>3</v>
      </c>
      <c r="K127" s="55"/>
    </row>
    <row r="128" spans="1:11" ht="15.75" customHeight="1" thickBot="1">
      <c r="A128" s="34"/>
      <c r="B128" s="34"/>
      <c r="C128" s="34"/>
      <c r="D128" s="34"/>
      <c r="F128" s="54"/>
      <c r="G128" s="155"/>
      <c r="H128" s="56"/>
      <c r="J128" s="155"/>
      <c r="K128" s="56">
        <f>J126*J127</f>
        <v>44.400000000000006</v>
      </c>
    </row>
    <row r="129" spans="1:9" ht="15.75" customHeight="1" thickTop="1">
      <c r="A129" s="34"/>
      <c r="B129" s="34"/>
      <c r="C129" s="34"/>
      <c r="D129" s="34"/>
      <c r="F129" s="128"/>
      <c r="G129" s="168" t="s">
        <v>191</v>
      </c>
      <c r="H129" s="167">
        <f>SUM(H111:H128)</f>
        <v>696.57</v>
      </c>
      <c r="I129" s="166"/>
    </row>
    <row r="130" spans="1:9" ht="15.75" customHeight="1">
      <c r="A130" s="34"/>
      <c r="B130" s="34"/>
      <c r="C130" s="34"/>
      <c r="D130" s="34"/>
      <c r="F130" s="128"/>
      <c r="G130" s="158"/>
      <c r="H130" s="128"/>
      <c r="I130" s="128"/>
    </row>
    <row r="131" spans="1:9" ht="15.75" customHeight="1">
      <c r="A131" s="34"/>
      <c r="B131" s="34"/>
      <c r="C131" s="34"/>
      <c r="D131" s="34"/>
      <c r="F131" s="328" t="s">
        <v>192</v>
      </c>
      <c r="G131" s="329"/>
      <c r="H131" s="329"/>
      <c r="I131" s="329"/>
    </row>
    <row r="132" spans="1:9" ht="15.75" customHeight="1">
      <c r="A132" s="34"/>
      <c r="B132" s="34"/>
      <c r="C132" s="34"/>
      <c r="D132" s="34"/>
      <c r="F132" s="57" t="s">
        <v>184</v>
      </c>
      <c r="G132" s="156">
        <f>9.21+9.21+10.21+10.21</f>
        <v>38.840000000000003</v>
      </c>
      <c r="H132" s="57"/>
      <c r="I132" s="170" t="s">
        <v>193</v>
      </c>
    </row>
    <row r="133" spans="1:9" ht="15.75" customHeight="1">
      <c r="A133" s="34"/>
      <c r="B133" s="34"/>
      <c r="C133" s="34"/>
      <c r="D133" s="34"/>
      <c r="F133" s="55" t="s">
        <v>187</v>
      </c>
      <c r="G133" s="157">
        <v>3.5</v>
      </c>
      <c r="H133" s="55"/>
      <c r="I133" s="171"/>
    </row>
    <row r="134" spans="1:9" ht="15.75" customHeight="1" thickBot="1">
      <c r="A134" s="34"/>
      <c r="B134" s="34"/>
      <c r="C134" s="34"/>
      <c r="D134" s="34"/>
      <c r="F134" s="128"/>
      <c r="G134" s="158"/>
      <c r="H134" s="56">
        <f>G132*G133</f>
        <v>135.94</v>
      </c>
      <c r="I134" s="172"/>
    </row>
    <row r="135" spans="1:9" ht="15.75" customHeight="1" thickTop="1">
      <c r="A135" s="34"/>
      <c r="B135" s="34"/>
      <c r="C135" s="34"/>
      <c r="D135" s="34"/>
      <c r="F135" s="128"/>
      <c r="G135" s="168" t="s">
        <v>191</v>
      </c>
      <c r="H135" s="167">
        <f>SUM(H132:H134)</f>
        <v>135.94</v>
      </c>
      <c r="I135" s="172"/>
    </row>
    <row r="136" spans="1:9" ht="15.75" customHeight="1">
      <c r="A136" s="34"/>
      <c r="B136" s="34"/>
      <c r="C136" s="34"/>
      <c r="D136" s="34"/>
      <c r="F136" s="128"/>
      <c r="G136" s="168"/>
      <c r="H136" s="167"/>
      <c r="I136" s="172"/>
    </row>
    <row r="137" spans="1:9" ht="15.75" customHeight="1">
      <c r="A137" s="34"/>
      <c r="B137" s="34"/>
      <c r="C137" s="34"/>
      <c r="D137" s="34"/>
      <c r="F137" s="328" t="s">
        <v>212</v>
      </c>
      <c r="G137" s="329"/>
      <c r="H137" s="329"/>
      <c r="I137" s="329"/>
    </row>
    <row r="138" spans="1:9" ht="15.75" customHeight="1">
      <c r="A138" s="34"/>
      <c r="B138" s="34"/>
      <c r="C138" s="34"/>
      <c r="D138" s="34"/>
      <c r="F138" s="57" t="s">
        <v>213</v>
      </c>
      <c r="G138" s="156">
        <f>12.01+17.57+26.79+2.75+11.17+11.17+2.67+6.24+3.7+1.12+4.41+12.31+5.64+7.75+7.41</f>
        <v>132.71</v>
      </c>
      <c r="H138" s="57"/>
      <c r="I138" s="170" t="s">
        <v>214</v>
      </c>
    </row>
    <row r="139" spans="1:9" ht="15.75" customHeight="1">
      <c r="A139" s="34"/>
      <c r="B139" s="34"/>
      <c r="C139" s="34"/>
      <c r="D139" s="34"/>
      <c r="F139" s="55"/>
      <c r="G139" s="157"/>
      <c r="H139" s="55"/>
      <c r="I139" s="171"/>
    </row>
    <row r="140" spans="1:9" ht="15.75" customHeight="1">
      <c r="A140" s="34"/>
      <c r="B140" s="34"/>
      <c r="C140" s="34"/>
      <c r="D140" s="34"/>
      <c r="G140"/>
    </row>
    <row r="141" spans="1:9" ht="15.75" customHeight="1">
      <c r="A141" s="34"/>
      <c r="B141" s="34"/>
      <c r="C141" s="34"/>
      <c r="D141" s="34"/>
      <c r="F141" s="328" t="s">
        <v>216</v>
      </c>
      <c r="G141" s="329"/>
      <c r="H141" s="329"/>
      <c r="I141" s="329"/>
    </row>
    <row r="142" spans="1:9" ht="43.2">
      <c r="A142" s="34"/>
      <c r="B142" s="34"/>
      <c r="C142" s="34"/>
      <c r="D142" s="34"/>
      <c r="F142" s="57" t="s">
        <v>213</v>
      </c>
      <c r="G142" s="156">
        <f>9.85+4.74</f>
        <v>14.59</v>
      </c>
      <c r="H142" s="57"/>
      <c r="I142" s="186" t="s">
        <v>217</v>
      </c>
    </row>
    <row r="143" spans="1:9" ht="15.75" customHeight="1">
      <c r="A143" s="34"/>
      <c r="B143" s="34"/>
      <c r="C143" s="34"/>
      <c r="D143" s="34"/>
      <c r="F143" s="55" t="s">
        <v>218</v>
      </c>
      <c r="G143" s="157">
        <v>1.5</v>
      </c>
      <c r="H143" s="55"/>
      <c r="I143" s="171"/>
    </row>
    <row r="144" spans="1:9" ht="15.75" customHeight="1" thickBot="1">
      <c r="A144" s="34"/>
      <c r="B144" s="34"/>
      <c r="C144" s="34"/>
      <c r="D144" s="34"/>
      <c r="G144"/>
      <c r="H144" s="56">
        <f>G142*G143</f>
        <v>21.884999999999998</v>
      </c>
    </row>
    <row r="145" spans="1:7" ht="15.75" customHeight="1" thickTop="1">
      <c r="A145" s="34"/>
      <c r="B145" s="34"/>
      <c r="C145" s="34"/>
      <c r="D145" s="34"/>
      <c r="G145"/>
    </row>
    <row r="146" spans="1:7" ht="15.75" customHeight="1">
      <c r="A146" s="34"/>
      <c r="B146" s="34"/>
      <c r="C146" s="34"/>
      <c r="D146" s="34"/>
      <c r="G146"/>
    </row>
    <row r="147" spans="1:7" ht="15.75" customHeight="1">
      <c r="A147" s="34"/>
      <c r="B147" s="34"/>
      <c r="C147" s="34"/>
      <c r="D147" s="34"/>
      <c r="G147"/>
    </row>
    <row r="148" spans="1:7" ht="15.75" customHeight="1">
      <c r="A148" s="34"/>
      <c r="B148" s="34"/>
      <c r="C148" s="34"/>
      <c r="D148" s="34"/>
      <c r="G148"/>
    </row>
    <row r="149" spans="1:7" ht="15.75" customHeight="1">
      <c r="A149" s="34"/>
      <c r="B149" s="34"/>
      <c r="C149" s="34"/>
      <c r="D149" s="34"/>
      <c r="G149"/>
    </row>
    <row r="150" spans="1:7" ht="15.75" customHeight="1">
      <c r="A150" s="34"/>
      <c r="B150" s="34"/>
      <c r="C150" s="34"/>
      <c r="D150" s="34"/>
      <c r="G150"/>
    </row>
    <row r="151" spans="1:7" ht="15.75" customHeight="1">
      <c r="A151" s="34"/>
      <c r="B151" s="34"/>
      <c r="C151" s="34"/>
      <c r="D151" s="34"/>
      <c r="G151"/>
    </row>
    <row r="152" spans="1:7" ht="15.75" customHeight="1">
      <c r="A152" s="34"/>
      <c r="B152" s="34"/>
      <c r="C152" s="34"/>
      <c r="D152" s="34"/>
      <c r="G152"/>
    </row>
    <row r="153" spans="1:7" ht="15.75" customHeight="1">
      <c r="A153" s="34"/>
      <c r="B153" s="34"/>
      <c r="C153" s="34"/>
      <c r="D153" s="34"/>
      <c r="G153"/>
    </row>
    <row r="154" spans="1:7" ht="15.75" customHeight="1">
      <c r="A154" s="34"/>
      <c r="B154" s="34"/>
      <c r="C154" s="34"/>
      <c r="D154" s="34"/>
      <c r="G154"/>
    </row>
    <row r="155" spans="1:7" ht="15.75" customHeight="1">
      <c r="A155" s="34"/>
      <c r="B155" s="34"/>
      <c r="C155" s="34"/>
      <c r="D155" s="34"/>
      <c r="G155"/>
    </row>
    <row r="156" spans="1:7" ht="15.75" customHeight="1">
      <c r="A156" s="34"/>
      <c r="B156" s="34"/>
      <c r="C156" s="34"/>
      <c r="D156" s="34"/>
      <c r="G156"/>
    </row>
    <row r="157" spans="1:7" ht="15.75" customHeight="1">
      <c r="A157" s="34"/>
      <c r="B157" s="34"/>
      <c r="C157" s="34"/>
      <c r="D157" s="34"/>
      <c r="G157"/>
    </row>
    <row r="158" spans="1:7" ht="15.75" customHeight="1">
      <c r="A158" s="34"/>
      <c r="B158" s="34"/>
      <c r="C158" s="34"/>
      <c r="D158" s="34"/>
      <c r="G158"/>
    </row>
    <row r="159" spans="1:7" ht="15.75" customHeight="1">
      <c r="A159" s="34"/>
      <c r="B159" s="34"/>
      <c r="C159" s="34"/>
      <c r="D159" s="34"/>
      <c r="G159"/>
    </row>
    <row r="160" spans="1:7" ht="15.75" customHeight="1">
      <c r="A160" s="34"/>
      <c r="B160" s="34"/>
      <c r="C160" s="34"/>
      <c r="D160" s="34"/>
      <c r="G160"/>
    </row>
    <row r="161" spans="1:7" ht="15.75" customHeight="1">
      <c r="A161" s="34"/>
      <c r="B161" s="34"/>
      <c r="C161" s="34"/>
      <c r="D161" s="34"/>
      <c r="G161"/>
    </row>
    <row r="162" spans="1:7" ht="15.75" customHeight="1">
      <c r="A162" s="34"/>
      <c r="B162" s="34"/>
      <c r="C162" s="34"/>
      <c r="D162" s="34"/>
      <c r="G162"/>
    </row>
    <row r="163" spans="1:7" ht="15.75" customHeight="1">
      <c r="A163" s="34"/>
      <c r="B163" s="34"/>
      <c r="C163" s="34"/>
      <c r="D163" s="34"/>
      <c r="G163"/>
    </row>
    <row r="164" spans="1:7" ht="15.75" customHeight="1">
      <c r="A164" s="34"/>
      <c r="B164" s="34"/>
      <c r="C164" s="34"/>
      <c r="D164" s="34"/>
      <c r="G164"/>
    </row>
    <row r="165" spans="1:7" ht="15.75" customHeight="1">
      <c r="A165" s="34"/>
      <c r="B165" s="34"/>
      <c r="C165" s="34"/>
      <c r="D165" s="34"/>
      <c r="G165"/>
    </row>
    <row r="166" spans="1:7" ht="15.75" customHeight="1">
      <c r="A166" s="34"/>
      <c r="B166" s="34"/>
      <c r="C166" s="34"/>
      <c r="D166" s="34"/>
      <c r="G166"/>
    </row>
    <row r="167" spans="1:7" ht="15.75" customHeight="1">
      <c r="A167" s="34"/>
      <c r="B167" s="34"/>
      <c r="C167" s="34"/>
      <c r="D167" s="34"/>
      <c r="G167"/>
    </row>
    <row r="168" spans="1:7" ht="15.75" customHeight="1">
      <c r="A168" s="34"/>
      <c r="B168" s="34"/>
      <c r="C168" s="34"/>
      <c r="D168" s="34"/>
      <c r="G168"/>
    </row>
    <row r="169" spans="1:7" ht="15.75" customHeight="1">
      <c r="A169" s="34"/>
      <c r="B169" s="34"/>
      <c r="C169" s="34"/>
      <c r="D169" s="34"/>
      <c r="G169"/>
    </row>
    <row r="170" spans="1:7" ht="15.75" customHeight="1">
      <c r="A170" s="34"/>
      <c r="B170" s="34"/>
      <c r="C170" s="34"/>
      <c r="D170" s="34"/>
      <c r="G170"/>
    </row>
    <row r="171" spans="1:7" ht="15.75" customHeight="1">
      <c r="A171" s="34"/>
      <c r="B171" s="34"/>
      <c r="C171" s="34"/>
      <c r="D171" s="34"/>
      <c r="G171"/>
    </row>
    <row r="172" spans="1:7" ht="15.75" customHeight="1">
      <c r="A172" s="34"/>
      <c r="B172" s="34"/>
      <c r="C172" s="34"/>
      <c r="D172" s="34"/>
      <c r="G172"/>
    </row>
    <row r="173" spans="1:7" ht="15.75" customHeight="1">
      <c r="A173" s="34"/>
      <c r="B173" s="34"/>
      <c r="C173" s="34"/>
      <c r="D173" s="34"/>
      <c r="G173"/>
    </row>
    <row r="174" spans="1:7" ht="15.75" customHeight="1">
      <c r="A174" s="34"/>
      <c r="B174" s="34"/>
      <c r="C174" s="34"/>
      <c r="D174" s="34"/>
      <c r="G174"/>
    </row>
    <row r="175" spans="1:7" ht="15.75" customHeight="1">
      <c r="A175" s="34"/>
      <c r="B175" s="34"/>
      <c r="C175" s="34"/>
      <c r="D175" s="34"/>
      <c r="G175"/>
    </row>
    <row r="176" spans="1:7" ht="15.75" customHeight="1">
      <c r="A176" s="34"/>
      <c r="B176" s="34"/>
      <c r="C176" s="34"/>
      <c r="D176" s="34"/>
      <c r="G176"/>
    </row>
    <row r="177" spans="1:7" ht="15.75" customHeight="1">
      <c r="A177" s="34"/>
      <c r="B177" s="34"/>
      <c r="C177" s="34"/>
      <c r="D177" s="34"/>
      <c r="G177"/>
    </row>
    <row r="178" spans="1:7" ht="15.75" customHeight="1">
      <c r="A178" s="34"/>
      <c r="B178" s="34"/>
      <c r="C178" s="34"/>
      <c r="D178" s="34"/>
      <c r="G178"/>
    </row>
    <row r="179" spans="1:7" ht="15.75" customHeight="1">
      <c r="A179" s="34"/>
      <c r="B179" s="34"/>
      <c r="C179" s="34"/>
      <c r="D179" s="34"/>
      <c r="G179"/>
    </row>
    <row r="180" spans="1:7" ht="15.75" customHeight="1">
      <c r="A180" s="34"/>
      <c r="B180" s="34"/>
      <c r="C180" s="34"/>
      <c r="D180" s="34"/>
      <c r="G180"/>
    </row>
    <row r="181" spans="1:7" ht="15.75" customHeight="1">
      <c r="A181" s="34"/>
      <c r="B181" s="34"/>
      <c r="C181" s="34"/>
      <c r="D181" s="34"/>
      <c r="G181"/>
    </row>
    <row r="182" spans="1:7" ht="15.75" customHeight="1">
      <c r="A182" s="34"/>
      <c r="B182" s="34"/>
      <c r="C182" s="34"/>
      <c r="D182" s="34"/>
      <c r="G182"/>
    </row>
    <row r="183" spans="1:7" ht="15.75" customHeight="1">
      <c r="A183" s="34"/>
      <c r="B183" s="34"/>
      <c r="C183" s="34"/>
      <c r="D183" s="34"/>
      <c r="G183"/>
    </row>
    <row r="184" spans="1:7" ht="15.75" customHeight="1">
      <c r="A184" s="34"/>
      <c r="B184" s="34"/>
      <c r="C184" s="34"/>
      <c r="D184" s="34"/>
      <c r="G184"/>
    </row>
    <row r="185" spans="1:7" ht="15.75" customHeight="1">
      <c r="A185" s="34"/>
      <c r="B185" s="34"/>
      <c r="C185" s="34"/>
      <c r="D185" s="34"/>
      <c r="G185"/>
    </row>
    <row r="186" spans="1:7" ht="15.75" customHeight="1">
      <c r="A186" s="34"/>
      <c r="B186" s="34"/>
      <c r="C186" s="34"/>
      <c r="D186" s="34"/>
      <c r="G186"/>
    </row>
    <row r="187" spans="1:7" ht="15.75" customHeight="1">
      <c r="A187" s="34"/>
      <c r="B187" s="34"/>
      <c r="C187" s="34"/>
      <c r="D187" s="34"/>
      <c r="G187"/>
    </row>
    <row r="188" spans="1:7" ht="15.75" customHeight="1">
      <c r="A188" s="34"/>
      <c r="B188" s="34"/>
      <c r="C188" s="34"/>
      <c r="D188" s="34"/>
      <c r="G188"/>
    </row>
    <row r="189" spans="1:7" ht="15.75" customHeight="1">
      <c r="A189" s="34"/>
      <c r="B189" s="34"/>
      <c r="C189" s="34"/>
      <c r="D189" s="34"/>
      <c r="G189"/>
    </row>
    <row r="190" spans="1:7" ht="15.75" customHeight="1">
      <c r="A190" s="34"/>
      <c r="B190" s="34"/>
      <c r="C190" s="34"/>
      <c r="D190" s="34"/>
      <c r="G190"/>
    </row>
    <row r="191" spans="1:7" ht="15.75" customHeight="1">
      <c r="A191" s="34"/>
      <c r="B191" s="34"/>
      <c r="C191" s="34"/>
      <c r="D191" s="34"/>
      <c r="G191"/>
    </row>
    <row r="192" spans="1:7" ht="15.75" customHeight="1">
      <c r="A192" s="34"/>
      <c r="B192" s="34"/>
      <c r="C192" s="34"/>
      <c r="D192" s="34"/>
      <c r="G192"/>
    </row>
    <row r="193" spans="1:7" ht="15.75" customHeight="1">
      <c r="A193" s="34"/>
      <c r="B193" s="34"/>
      <c r="C193" s="34"/>
      <c r="D193" s="34"/>
      <c r="G193"/>
    </row>
    <row r="194" spans="1:7" ht="15.75" customHeight="1">
      <c r="A194" s="34"/>
      <c r="B194" s="34"/>
      <c r="C194" s="34"/>
      <c r="D194" s="34"/>
      <c r="G194"/>
    </row>
    <row r="195" spans="1:7" ht="15.75" customHeight="1">
      <c r="A195" s="34"/>
      <c r="B195" s="34"/>
      <c r="C195" s="34"/>
      <c r="D195" s="34"/>
      <c r="G195"/>
    </row>
    <row r="196" spans="1:7" ht="15.75" customHeight="1">
      <c r="A196" s="34"/>
      <c r="B196" s="34"/>
      <c r="C196" s="34"/>
      <c r="D196" s="34"/>
      <c r="G196"/>
    </row>
    <row r="197" spans="1:7" ht="15.75" customHeight="1">
      <c r="A197" s="34"/>
      <c r="B197" s="34"/>
      <c r="C197" s="34"/>
      <c r="D197" s="34"/>
      <c r="G197"/>
    </row>
    <row r="198" spans="1:7" ht="15.75" customHeight="1">
      <c r="A198" s="34"/>
      <c r="B198" s="34"/>
      <c r="C198" s="34"/>
      <c r="D198" s="34"/>
      <c r="G198"/>
    </row>
    <row r="199" spans="1:7" ht="15.75" customHeight="1">
      <c r="A199" s="34"/>
      <c r="B199" s="34"/>
      <c r="C199" s="34"/>
      <c r="D199" s="34"/>
      <c r="G199"/>
    </row>
    <row r="200" spans="1:7" ht="15.75" customHeight="1">
      <c r="A200" s="34"/>
      <c r="B200" s="34"/>
      <c r="C200" s="34"/>
      <c r="D200" s="34"/>
      <c r="G200"/>
    </row>
    <row r="201" spans="1:7" ht="15.75" customHeight="1">
      <c r="A201" s="34"/>
      <c r="B201" s="34"/>
      <c r="C201" s="34"/>
      <c r="D201" s="34"/>
      <c r="G201"/>
    </row>
    <row r="202" spans="1:7" ht="15.75" customHeight="1">
      <c r="A202" s="34"/>
      <c r="B202" s="34"/>
      <c r="C202" s="34"/>
      <c r="D202" s="34"/>
      <c r="G202"/>
    </row>
    <row r="203" spans="1:7" ht="15.75" customHeight="1">
      <c r="A203" s="34"/>
      <c r="B203" s="34"/>
      <c r="C203" s="34"/>
      <c r="D203" s="34"/>
      <c r="G203"/>
    </row>
    <row r="204" spans="1:7" ht="15.75" customHeight="1">
      <c r="A204" s="34"/>
      <c r="B204" s="34"/>
      <c r="C204" s="34"/>
      <c r="D204" s="34"/>
      <c r="G204"/>
    </row>
    <row r="205" spans="1:7" ht="15.75" customHeight="1">
      <c r="A205" s="34"/>
      <c r="B205" s="34"/>
      <c r="C205" s="34"/>
      <c r="D205" s="34"/>
      <c r="G205"/>
    </row>
    <row r="206" spans="1:7" ht="15.75" customHeight="1">
      <c r="A206" s="34"/>
      <c r="B206" s="34"/>
      <c r="C206" s="34"/>
      <c r="D206" s="34"/>
      <c r="G206"/>
    </row>
    <row r="207" spans="1:7" ht="15.75" customHeight="1">
      <c r="A207" s="34"/>
      <c r="B207" s="34"/>
      <c r="C207" s="34"/>
      <c r="D207" s="34"/>
      <c r="G207"/>
    </row>
    <row r="208" spans="1:7" ht="15.75" customHeight="1">
      <c r="A208" s="34"/>
      <c r="B208" s="34"/>
      <c r="C208" s="34"/>
      <c r="D208" s="34"/>
      <c r="G208"/>
    </row>
    <row r="209" spans="1:7" ht="15.75" customHeight="1">
      <c r="A209" s="34"/>
      <c r="B209" s="34"/>
      <c r="C209" s="34"/>
      <c r="D209" s="34"/>
      <c r="G209"/>
    </row>
    <row r="210" spans="1:7" ht="15.75" customHeight="1">
      <c r="A210" s="34"/>
      <c r="B210" s="34"/>
      <c r="C210" s="34"/>
      <c r="D210" s="34"/>
      <c r="G210"/>
    </row>
    <row r="211" spans="1:7" ht="15.75" customHeight="1">
      <c r="A211" s="34"/>
      <c r="B211" s="34"/>
      <c r="C211" s="34"/>
      <c r="D211" s="34"/>
      <c r="G211"/>
    </row>
    <row r="212" spans="1:7" ht="15.75" customHeight="1">
      <c r="A212" s="34"/>
      <c r="B212" s="34"/>
      <c r="C212" s="34"/>
      <c r="D212" s="34"/>
      <c r="G212"/>
    </row>
    <row r="213" spans="1:7" ht="15.75" customHeight="1">
      <c r="A213" s="34"/>
      <c r="B213" s="34"/>
      <c r="C213" s="34"/>
      <c r="D213" s="34"/>
      <c r="G213"/>
    </row>
    <row r="214" spans="1:7" ht="15.75" customHeight="1">
      <c r="A214" s="34"/>
      <c r="B214" s="34"/>
      <c r="C214" s="34"/>
      <c r="D214" s="34"/>
      <c r="G214"/>
    </row>
    <row r="215" spans="1:7" ht="15.75" customHeight="1">
      <c r="A215" s="34"/>
      <c r="B215" s="34"/>
      <c r="C215" s="34"/>
      <c r="D215" s="34"/>
      <c r="G215"/>
    </row>
    <row r="216" spans="1:7" ht="15.75" customHeight="1">
      <c r="A216" s="34"/>
      <c r="B216" s="34"/>
      <c r="C216" s="34"/>
      <c r="D216" s="34"/>
      <c r="G216"/>
    </row>
    <row r="217" spans="1:7" ht="15.75" customHeight="1">
      <c r="A217" s="34"/>
      <c r="B217" s="34"/>
      <c r="C217" s="34"/>
      <c r="D217" s="34"/>
      <c r="G217"/>
    </row>
    <row r="218" spans="1:7" ht="15.75" customHeight="1">
      <c r="A218" s="34"/>
      <c r="B218" s="34"/>
      <c r="C218" s="34"/>
      <c r="D218" s="34"/>
      <c r="G218"/>
    </row>
    <row r="219" spans="1:7" ht="15.75" customHeight="1">
      <c r="A219" s="34"/>
      <c r="B219" s="34"/>
      <c r="C219" s="34"/>
      <c r="D219" s="34"/>
      <c r="G219"/>
    </row>
    <row r="220" spans="1:7" ht="15.75" customHeight="1">
      <c r="A220" s="34"/>
      <c r="B220" s="34"/>
      <c r="C220" s="34"/>
      <c r="D220" s="34"/>
      <c r="G220"/>
    </row>
    <row r="221" spans="1:7" ht="15.75" customHeight="1">
      <c r="A221" s="34"/>
      <c r="B221" s="34"/>
      <c r="C221" s="34"/>
      <c r="D221" s="34"/>
      <c r="G221"/>
    </row>
    <row r="222" spans="1:7" ht="15.75" customHeight="1">
      <c r="A222" s="34"/>
      <c r="B222" s="34"/>
      <c r="C222" s="34"/>
      <c r="D222" s="34"/>
      <c r="G222"/>
    </row>
    <row r="223" spans="1:7" ht="15.75" customHeight="1">
      <c r="A223" s="34"/>
      <c r="B223" s="34"/>
      <c r="C223" s="34"/>
      <c r="D223" s="34"/>
      <c r="G223"/>
    </row>
    <row r="224" spans="1:7" ht="15.75" customHeight="1">
      <c r="A224" s="34"/>
      <c r="B224" s="34"/>
      <c r="C224" s="34"/>
      <c r="D224" s="34"/>
      <c r="G224"/>
    </row>
    <row r="225" spans="1:7" ht="15.75" customHeight="1">
      <c r="A225" s="34"/>
      <c r="B225" s="34"/>
      <c r="C225" s="34"/>
      <c r="D225" s="34"/>
      <c r="G225"/>
    </row>
    <row r="226" spans="1:7" ht="15.75" customHeight="1">
      <c r="A226" s="34"/>
      <c r="B226" s="34"/>
      <c r="C226" s="34"/>
      <c r="D226" s="34"/>
      <c r="G226"/>
    </row>
    <row r="227" spans="1:7" ht="15.75" customHeight="1">
      <c r="A227" s="34"/>
      <c r="B227" s="34"/>
      <c r="C227" s="34"/>
      <c r="D227" s="34"/>
      <c r="G227"/>
    </row>
    <row r="228" spans="1:7" ht="15.75" customHeight="1">
      <c r="A228" s="34"/>
      <c r="B228" s="34"/>
      <c r="C228" s="34"/>
      <c r="D228" s="34"/>
      <c r="G228"/>
    </row>
    <row r="229" spans="1:7" ht="15.75" customHeight="1">
      <c r="A229" s="34"/>
      <c r="B229" s="34"/>
      <c r="C229" s="34"/>
      <c r="D229" s="34"/>
      <c r="G229"/>
    </row>
    <row r="230" spans="1:7" ht="15.75" customHeight="1">
      <c r="A230" s="34"/>
      <c r="B230" s="34"/>
      <c r="C230" s="34"/>
      <c r="D230" s="34"/>
      <c r="G230"/>
    </row>
    <row r="231" spans="1:7" ht="15.75" customHeight="1">
      <c r="A231" s="34"/>
      <c r="B231" s="34"/>
      <c r="C231" s="34"/>
      <c r="D231" s="34"/>
      <c r="G231"/>
    </row>
    <row r="232" spans="1:7" ht="15.75" customHeight="1">
      <c r="A232" s="34"/>
      <c r="B232" s="34"/>
      <c r="C232" s="34"/>
      <c r="D232" s="34"/>
      <c r="G232"/>
    </row>
    <row r="233" spans="1:7" ht="15.75" customHeight="1">
      <c r="A233" s="34"/>
      <c r="B233" s="34"/>
      <c r="C233" s="34"/>
      <c r="D233" s="34"/>
      <c r="G233"/>
    </row>
    <row r="234" spans="1:7" ht="15.75" customHeight="1">
      <c r="A234" s="34"/>
      <c r="B234" s="34"/>
      <c r="C234" s="34"/>
      <c r="D234" s="34"/>
      <c r="G234"/>
    </row>
    <row r="235" spans="1:7" ht="15.75" customHeight="1">
      <c r="A235" s="34"/>
      <c r="B235" s="34"/>
      <c r="C235" s="34"/>
      <c r="D235" s="34"/>
      <c r="G235"/>
    </row>
    <row r="236" spans="1:7" ht="15.75" customHeight="1">
      <c r="A236" s="34"/>
      <c r="B236" s="34"/>
      <c r="C236" s="34"/>
      <c r="D236" s="34"/>
      <c r="G236"/>
    </row>
    <row r="237" spans="1:7" ht="15.75" customHeight="1">
      <c r="A237" s="34"/>
      <c r="B237" s="34"/>
      <c r="C237" s="34"/>
      <c r="D237" s="34"/>
      <c r="G237"/>
    </row>
    <row r="238" spans="1:7" ht="15.75" customHeight="1">
      <c r="A238" s="34"/>
      <c r="B238" s="34"/>
      <c r="C238" s="34"/>
      <c r="D238" s="34"/>
      <c r="G238"/>
    </row>
    <row r="239" spans="1:7" ht="15.75" customHeight="1">
      <c r="A239" s="34"/>
      <c r="B239" s="34"/>
      <c r="C239" s="34"/>
      <c r="D239" s="34"/>
      <c r="G239"/>
    </row>
    <row r="240" spans="1:7" ht="15.75" customHeight="1">
      <c r="A240" s="34"/>
      <c r="B240" s="34"/>
      <c r="C240" s="34"/>
      <c r="D240" s="34"/>
      <c r="G240"/>
    </row>
    <row r="241" spans="1:7" ht="15.75" customHeight="1">
      <c r="A241" s="34"/>
      <c r="B241" s="34"/>
      <c r="C241" s="34"/>
      <c r="D241" s="34"/>
      <c r="G241"/>
    </row>
    <row r="242" spans="1:7" ht="15.75" customHeight="1">
      <c r="A242" s="34"/>
      <c r="B242" s="34"/>
      <c r="C242" s="34"/>
      <c r="D242" s="34"/>
      <c r="G242"/>
    </row>
    <row r="243" spans="1:7" ht="15.75" customHeight="1">
      <c r="A243" s="34"/>
      <c r="B243" s="34"/>
      <c r="C243" s="34"/>
      <c r="D243" s="34"/>
      <c r="G243"/>
    </row>
    <row r="244" spans="1:7" ht="15.75" customHeight="1">
      <c r="A244" s="34"/>
      <c r="B244" s="34"/>
      <c r="C244" s="34"/>
      <c r="D244" s="34"/>
      <c r="G244"/>
    </row>
    <row r="245" spans="1:7" ht="15.75" customHeight="1">
      <c r="A245" s="34"/>
      <c r="B245" s="34"/>
      <c r="C245" s="34"/>
      <c r="D245" s="34"/>
      <c r="G245"/>
    </row>
    <row r="246" spans="1:7" ht="15.75" customHeight="1">
      <c r="A246" s="34"/>
      <c r="B246" s="34"/>
      <c r="C246" s="34"/>
      <c r="D246" s="34"/>
      <c r="G246"/>
    </row>
    <row r="247" spans="1:7" ht="15.75" customHeight="1">
      <c r="A247" s="34"/>
      <c r="B247" s="34"/>
      <c r="C247" s="34"/>
      <c r="D247" s="34"/>
      <c r="G247"/>
    </row>
    <row r="248" spans="1:7" ht="15.75" customHeight="1">
      <c r="A248" s="34"/>
      <c r="B248" s="34"/>
      <c r="C248" s="34"/>
      <c r="D248" s="34"/>
      <c r="G248"/>
    </row>
    <row r="249" spans="1:7" ht="15.75" customHeight="1">
      <c r="A249" s="34"/>
      <c r="B249" s="34"/>
      <c r="C249" s="34"/>
      <c r="D249" s="34"/>
      <c r="G249"/>
    </row>
    <row r="250" spans="1:7" ht="15.75" customHeight="1">
      <c r="A250" s="34"/>
      <c r="B250" s="34"/>
      <c r="C250" s="34"/>
      <c r="D250" s="34"/>
      <c r="G250"/>
    </row>
    <row r="251" spans="1:7" ht="15.75" customHeight="1">
      <c r="A251" s="34"/>
      <c r="B251" s="34"/>
      <c r="C251" s="34"/>
      <c r="D251" s="34"/>
      <c r="G251"/>
    </row>
    <row r="252" spans="1:7" ht="15.75" customHeight="1">
      <c r="A252" s="34"/>
      <c r="B252" s="34"/>
      <c r="C252" s="34"/>
      <c r="D252" s="34"/>
      <c r="G252"/>
    </row>
    <row r="253" spans="1:7" ht="15.75" customHeight="1">
      <c r="A253" s="34"/>
      <c r="B253" s="34"/>
      <c r="C253" s="34"/>
      <c r="D253" s="34"/>
      <c r="G253"/>
    </row>
    <row r="254" spans="1:7" ht="15.75" customHeight="1">
      <c r="A254" s="34"/>
      <c r="B254" s="34"/>
      <c r="C254" s="34"/>
      <c r="D254" s="34"/>
      <c r="G254"/>
    </row>
    <row r="255" spans="1:7" ht="15.75" customHeight="1">
      <c r="A255" s="34"/>
      <c r="B255" s="34"/>
      <c r="C255" s="34"/>
      <c r="D255" s="34"/>
      <c r="G255"/>
    </row>
    <row r="256" spans="1:7" ht="15.75" customHeight="1">
      <c r="A256" s="34"/>
      <c r="B256" s="34"/>
      <c r="C256" s="34"/>
      <c r="D256" s="34"/>
      <c r="G256"/>
    </row>
    <row r="257" spans="1:7" ht="15.75" customHeight="1">
      <c r="A257" s="34"/>
      <c r="B257" s="34"/>
      <c r="C257" s="34"/>
      <c r="D257" s="34"/>
      <c r="G257"/>
    </row>
    <row r="258" spans="1:7" ht="15.75" customHeight="1">
      <c r="A258" s="34"/>
      <c r="B258" s="34"/>
      <c r="C258" s="34"/>
      <c r="D258" s="34"/>
      <c r="G258"/>
    </row>
    <row r="259" spans="1:7" ht="15.75" customHeight="1">
      <c r="A259" s="34"/>
      <c r="B259" s="34"/>
      <c r="C259" s="34"/>
      <c r="D259" s="34"/>
      <c r="G259"/>
    </row>
    <row r="260" spans="1:7" ht="15.75" customHeight="1">
      <c r="A260" s="34"/>
      <c r="B260" s="34"/>
      <c r="C260" s="34"/>
      <c r="D260" s="34"/>
      <c r="G260"/>
    </row>
    <row r="261" spans="1:7" ht="15.75" customHeight="1">
      <c r="A261" s="34"/>
      <c r="B261" s="34"/>
      <c r="C261" s="34"/>
      <c r="D261" s="34"/>
      <c r="G261"/>
    </row>
    <row r="262" spans="1:7" ht="15.75" customHeight="1">
      <c r="A262" s="34"/>
      <c r="B262" s="34"/>
      <c r="C262" s="34"/>
      <c r="D262" s="34"/>
      <c r="G262"/>
    </row>
    <row r="263" spans="1:7" ht="15.75" customHeight="1">
      <c r="A263" s="34"/>
      <c r="B263" s="34"/>
      <c r="C263" s="34"/>
      <c r="D263" s="34"/>
      <c r="G263"/>
    </row>
    <row r="264" spans="1:7" ht="15.75" customHeight="1">
      <c r="A264" s="34"/>
      <c r="B264" s="34"/>
      <c r="C264" s="34"/>
      <c r="D264" s="34"/>
      <c r="G264"/>
    </row>
    <row r="265" spans="1:7" ht="15.75" customHeight="1">
      <c r="A265" s="34"/>
      <c r="B265" s="34"/>
      <c r="C265" s="34"/>
      <c r="D265" s="34"/>
      <c r="G265"/>
    </row>
    <row r="266" spans="1:7" ht="15.75" customHeight="1">
      <c r="A266" s="34"/>
      <c r="B266" s="34"/>
      <c r="C266" s="34"/>
      <c r="D266" s="34"/>
      <c r="G266"/>
    </row>
    <row r="267" spans="1:7" ht="15.75" customHeight="1">
      <c r="A267" s="34"/>
      <c r="B267" s="34"/>
      <c r="C267" s="34"/>
      <c r="D267" s="34"/>
      <c r="G267"/>
    </row>
    <row r="268" spans="1:7" ht="15.75" customHeight="1">
      <c r="A268" s="34"/>
      <c r="B268" s="34"/>
      <c r="C268" s="34"/>
      <c r="D268" s="34"/>
      <c r="G268"/>
    </row>
    <row r="269" spans="1:7" ht="15.75" customHeight="1">
      <c r="A269" s="34"/>
      <c r="B269" s="34"/>
      <c r="C269" s="34"/>
      <c r="D269" s="34"/>
      <c r="G269"/>
    </row>
    <row r="270" spans="1:7" ht="15.75" customHeight="1">
      <c r="A270" s="34"/>
      <c r="B270" s="34"/>
      <c r="C270" s="34"/>
      <c r="D270" s="34"/>
      <c r="G270"/>
    </row>
    <row r="271" spans="1:7" ht="15.75" customHeight="1">
      <c r="A271" s="34"/>
      <c r="B271" s="34"/>
      <c r="C271" s="34"/>
      <c r="D271" s="34"/>
      <c r="G271"/>
    </row>
    <row r="272" spans="1:7" ht="15.75" customHeight="1">
      <c r="A272" s="34"/>
      <c r="B272" s="34"/>
      <c r="C272" s="34"/>
      <c r="D272" s="34"/>
      <c r="G272"/>
    </row>
    <row r="273" spans="1:7" ht="15.75" customHeight="1">
      <c r="A273" s="34"/>
      <c r="B273" s="34"/>
      <c r="C273" s="34"/>
      <c r="D273" s="34"/>
      <c r="G273"/>
    </row>
    <row r="274" spans="1:7" ht="15.75" customHeight="1">
      <c r="A274" s="34"/>
      <c r="B274" s="34"/>
      <c r="C274" s="34"/>
      <c r="D274" s="34"/>
      <c r="G274"/>
    </row>
    <row r="275" spans="1:7" ht="15.75" customHeight="1">
      <c r="A275" s="34"/>
      <c r="B275" s="34"/>
      <c r="C275" s="34"/>
      <c r="D275" s="34"/>
      <c r="G275"/>
    </row>
    <row r="276" spans="1:7" ht="15.75" customHeight="1">
      <c r="A276" s="34"/>
      <c r="B276" s="34"/>
      <c r="C276" s="34"/>
      <c r="D276" s="34"/>
      <c r="G276"/>
    </row>
    <row r="277" spans="1:7" ht="15.75" customHeight="1">
      <c r="A277" s="34"/>
      <c r="B277" s="34"/>
      <c r="C277" s="34"/>
      <c r="D277" s="34"/>
      <c r="G277"/>
    </row>
    <row r="278" spans="1:7" ht="15.75" customHeight="1">
      <c r="A278" s="34"/>
      <c r="B278" s="34"/>
      <c r="C278" s="34"/>
      <c r="D278" s="34"/>
      <c r="G278"/>
    </row>
    <row r="279" spans="1:7" ht="15.75" customHeight="1">
      <c r="A279" s="34"/>
      <c r="B279" s="34"/>
      <c r="C279" s="34"/>
      <c r="D279" s="34"/>
      <c r="G279"/>
    </row>
    <row r="280" spans="1:7" ht="15.75" customHeight="1">
      <c r="A280" s="34"/>
      <c r="B280" s="34"/>
      <c r="C280" s="34"/>
      <c r="D280" s="34"/>
      <c r="G280"/>
    </row>
    <row r="281" spans="1:7" ht="15.75" customHeight="1">
      <c r="A281" s="34"/>
      <c r="B281" s="34"/>
      <c r="C281" s="34"/>
      <c r="D281" s="34"/>
      <c r="G281"/>
    </row>
    <row r="282" spans="1:7" ht="15.75" customHeight="1">
      <c r="A282" s="34"/>
      <c r="B282" s="34"/>
      <c r="C282" s="34"/>
      <c r="D282" s="34"/>
      <c r="G282"/>
    </row>
    <row r="283" spans="1:7" ht="15.75" customHeight="1">
      <c r="A283" s="34"/>
      <c r="B283" s="34"/>
      <c r="C283" s="34"/>
      <c r="D283" s="34"/>
      <c r="G283"/>
    </row>
    <row r="284" spans="1:7" ht="15.75" customHeight="1">
      <c r="A284" s="34"/>
      <c r="B284" s="34"/>
      <c r="C284" s="34"/>
      <c r="D284" s="34"/>
      <c r="G284"/>
    </row>
    <row r="285" spans="1:7" ht="15.75" customHeight="1">
      <c r="A285" s="34"/>
      <c r="B285" s="34"/>
      <c r="C285" s="34"/>
      <c r="D285" s="34"/>
      <c r="G285"/>
    </row>
    <row r="286" spans="1:7" ht="15.75" customHeight="1">
      <c r="A286" s="34"/>
      <c r="B286" s="34"/>
      <c r="C286" s="34"/>
      <c r="D286" s="34"/>
      <c r="G286"/>
    </row>
    <row r="287" spans="1:7" ht="15.75" customHeight="1">
      <c r="A287" s="34"/>
      <c r="B287" s="34"/>
      <c r="C287" s="34"/>
      <c r="D287" s="34"/>
      <c r="G287"/>
    </row>
    <row r="288" spans="1:7" ht="15.75" customHeight="1">
      <c r="A288" s="34"/>
      <c r="B288" s="34"/>
      <c r="C288" s="34"/>
      <c r="D288" s="34"/>
      <c r="G288"/>
    </row>
    <row r="289" spans="1:7" ht="15.75" customHeight="1">
      <c r="A289" s="34"/>
      <c r="B289" s="34"/>
      <c r="C289" s="34"/>
      <c r="D289" s="34"/>
      <c r="G289"/>
    </row>
    <row r="290" spans="1:7" ht="15.75" customHeight="1">
      <c r="A290" s="34"/>
      <c r="B290" s="34"/>
      <c r="C290" s="34"/>
      <c r="D290" s="34"/>
      <c r="G290"/>
    </row>
    <row r="291" spans="1:7" ht="15.75" customHeight="1">
      <c r="A291" s="34"/>
      <c r="B291" s="34"/>
      <c r="C291" s="34"/>
      <c r="D291" s="34"/>
      <c r="G291"/>
    </row>
    <row r="292" spans="1:7" ht="15.75" customHeight="1">
      <c r="A292" s="34"/>
      <c r="B292" s="34"/>
      <c r="C292" s="34"/>
      <c r="D292" s="34"/>
      <c r="G292"/>
    </row>
    <row r="293" spans="1:7" ht="15.75" customHeight="1">
      <c r="A293" s="34"/>
      <c r="B293" s="34"/>
      <c r="C293" s="34"/>
      <c r="D293" s="34"/>
      <c r="G293"/>
    </row>
    <row r="294" spans="1:7" ht="15.75" customHeight="1">
      <c r="A294" s="34"/>
      <c r="B294" s="34"/>
      <c r="C294" s="34"/>
      <c r="D294" s="34"/>
      <c r="G294"/>
    </row>
    <row r="295" spans="1:7" ht="15.75" customHeight="1">
      <c r="A295" s="34"/>
      <c r="B295" s="34"/>
      <c r="C295" s="34"/>
      <c r="D295" s="34"/>
      <c r="G295"/>
    </row>
    <row r="296" spans="1:7" ht="15.75" customHeight="1">
      <c r="A296" s="34"/>
      <c r="B296" s="34"/>
      <c r="C296" s="34"/>
      <c r="D296" s="34"/>
      <c r="G296"/>
    </row>
    <row r="297" spans="1:7" ht="15.75" customHeight="1">
      <c r="A297" s="34"/>
      <c r="B297" s="34"/>
      <c r="C297" s="34"/>
      <c r="D297" s="34"/>
      <c r="G297"/>
    </row>
    <row r="298" spans="1:7" ht="15.75" customHeight="1">
      <c r="A298" s="34"/>
      <c r="B298" s="34"/>
      <c r="C298" s="34"/>
      <c r="D298" s="34"/>
      <c r="G298"/>
    </row>
    <row r="299" spans="1:7" ht="15.75" customHeight="1">
      <c r="A299" s="34"/>
      <c r="B299" s="34"/>
      <c r="C299" s="34"/>
      <c r="D299" s="34"/>
      <c r="G299"/>
    </row>
    <row r="300" spans="1:7" ht="15.75" customHeight="1">
      <c r="A300" s="34"/>
      <c r="B300" s="34"/>
      <c r="C300" s="34"/>
      <c r="D300" s="34"/>
      <c r="G300"/>
    </row>
    <row r="301" spans="1:7" ht="15.75" customHeight="1">
      <c r="A301" s="34"/>
      <c r="B301" s="34"/>
      <c r="C301" s="34"/>
      <c r="D301" s="34"/>
      <c r="G301"/>
    </row>
    <row r="302" spans="1:7" ht="15.75" customHeight="1">
      <c r="A302" s="34"/>
      <c r="B302" s="34"/>
      <c r="C302" s="34"/>
      <c r="D302" s="34"/>
      <c r="G302"/>
    </row>
    <row r="303" spans="1:7" ht="15.75" customHeight="1">
      <c r="A303" s="34"/>
      <c r="B303" s="34"/>
      <c r="C303" s="34"/>
      <c r="D303" s="34"/>
      <c r="G303"/>
    </row>
    <row r="304" spans="1:7" ht="15.75" customHeight="1">
      <c r="A304" s="34"/>
      <c r="B304" s="34"/>
      <c r="C304" s="34"/>
      <c r="D304" s="34"/>
      <c r="G304"/>
    </row>
    <row r="305" spans="1:7" ht="15.75" customHeight="1">
      <c r="A305" s="34"/>
      <c r="B305" s="34"/>
      <c r="C305" s="34"/>
      <c r="D305" s="34"/>
      <c r="G305"/>
    </row>
    <row r="306" spans="1:7" ht="15.75" customHeight="1">
      <c r="A306" s="34"/>
      <c r="B306" s="34"/>
      <c r="C306" s="34"/>
      <c r="D306" s="34"/>
      <c r="G306"/>
    </row>
    <row r="307" spans="1:7" ht="15.75" customHeight="1">
      <c r="A307" s="34"/>
      <c r="B307" s="34"/>
      <c r="C307" s="34"/>
      <c r="D307" s="34"/>
      <c r="G307"/>
    </row>
    <row r="308" spans="1:7" ht="15.75" customHeight="1">
      <c r="A308" s="34"/>
      <c r="B308" s="34"/>
      <c r="C308" s="34"/>
      <c r="D308" s="34"/>
      <c r="G308"/>
    </row>
    <row r="309" spans="1:7" ht="15.75" customHeight="1">
      <c r="A309" s="34"/>
      <c r="B309" s="34"/>
      <c r="C309" s="34"/>
      <c r="D309" s="34"/>
      <c r="G309"/>
    </row>
    <row r="310" spans="1:7" ht="15.75" customHeight="1">
      <c r="A310" s="34"/>
      <c r="B310" s="34"/>
      <c r="C310" s="34"/>
      <c r="D310" s="34"/>
      <c r="G310"/>
    </row>
    <row r="311" spans="1:7" ht="15.75" customHeight="1">
      <c r="A311" s="34"/>
      <c r="B311" s="34"/>
      <c r="C311" s="34"/>
      <c r="D311" s="34"/>
      <c r="G311"/>
    </row>
    <row r="312" spans="1:7" ht="15.75" customHeight="1">
      <c r="A312" s="34"/>
      <c r="B312" s="34"/>
      <c r="C312" s="34"/>
      <c r="D312" s="34"/>
      <c r="G312"/>
    </row>
    <row r="313" spans="1:7" ht="15.75" customHeight="1">
      <c r="A313" s="34"/>
      <c r="B313" s="34"/>
      <c r="C313" s="34"/>
      <c r="D313" s="34"/>
      <c r="G313"/>
    </row>
    <row r="314" spans="1:7" ht="15.75" customHeight="1">
      <c r="A314" s="34"/>
      <c r="B314" s="34"/>
      <c r="C314" s="34"/>
      <c r="D314" s="34"/>
      <c r="G314"/>
    </row>
    <row r="315" spans="1:7" ht="15.75" customHeight="1">
      <c r="A315" s="34"/>
      <c r="B315" s="34"/>
      <c r="C315" s="34"/>
      <c r="D315" s="34"/>
      <c r="G315"/>
    </row>
    <row r="316" spans="1:7" ht="15.75" customHeight="1">
      <c r="A316" s="34"/>
      <c r="B316" s="34"/>
      <c r="C316" s="34"/>
      <c r="D316" s="34"/>
      <c r="G316"/>
    </row>
    <row r="317" spans="1:7" ht="15.75" customHeight="1">
      <c r="A317" s="34"/>
      <c r="B317" s="34"/>
      <c r="C317" s="34"/>
      <c r="D317" s="34"/>
      <c r="G317"/>
    </row>
    <row r="318" spans="1:7" ht="15.75" customHeight="1">
      <c r="A318" s="34"/>
      <c r="B318" s="34"/>
      <c r="C318" s="34"/>
      <c r="D318" s="34"/>
      <c r="G318"/>
    </row>
    <row r="319" spans="1:7" ht="15.75" customHeight="1">
      <c r="A319" s="34"/>
      <c r="B319" s="34"/>
      <c r="C319" s="34"/>
      <c r="D319" s="34"/>
      <c r="G319"/>
    </row>
    <row r="320" spans="1:7" ht="15.75" customHeight="1">
      <c r="A320" s="34"/>
      <c r="B320" s="34"/>
      <c r="C320" s="34"/>
      <c r="D320" s="34"/>
      <c r="G320"/>
    </row>
    <row r="321" spans="1:7" ht="15.75" customHeight="1">
      <c r="A321" s="34"/>
      <c r="B321" s="34"/>
      <c r="C321" s="34"/>
      <c r="D321" s="34"/>
      <c r="G321"/>
    </row>
    <row r="322" spans="1:7" ht="15.75" customHeight="1">
      <c r="A322" s="34"/>
      <c r="B322" s="34"/>
      <c r="C322" s="34"/>
      <c r="D322" s="34"/>
      <c r="G322"/>
    </row>
    <row r="323" spans="1:7" ht="15.75" customHeight="1">
      <c r="A323" s="34"/>
      <c r="B323" s="34"/>
      <c r="C323" s="34"/>
      <c r="D323" s="34"/>
      <c r="G323"/>
    </row>
    <row r="324" spans="1:7" ht="15.75" customHeight="1">
      <c r="A324" s="34"/>
      <c r="B324" s="34"/>
      <c r="C324" s="34"/>
      <c r="D324" s="34"/>
      <c r="G324"/>
    </row>
    <row r="325" spans="1:7" ht="15.75" customHeight="1">
      <c r="A325" s="34"/>
      <c r="B325" s="34"/>
      <c r="C325" s="34"/>
      <c r="D325" s="34"/>
      <c r="G325"/>
    </row>
    <row r="326" spans="1:7" ht="15.75" customHeight="1">
      <c r="A326" s="34"/>
      <c r="B326" s="34"/>
      <c r="C326" s="34"/>
      <c r="D326" s="34"/>
      <c r="G326"/>
    </row>
    <row r="327" spans="1:7" ht="15.75" customHeight="1">
      <c r="A327" s="34"/>
      <c r="B327" s="34"/>
      <c r="C327" s="34"/>
      <c r="D327" s="34"/>
      <c r="G327"/>
    </row>
    <row r="328" spans="1:7" ht="15.75" customHeight="1">
      <c r="A328" s="34"/>
      <c r="B328" s="34"/>
      <c r="C328" s="34"/>
      <c r="D328" s="34"/>
      <c r="G328"/>
    </row>
    <row r="329" spans="1:7" ht="15.75" customHeight="1">
      <c r="A329" s="34"/>
      <c r="B329" s="34"/>
      <c r="C329" s="34"/>
      <c r="D329" s="34"/>
      <c r="G329"/>
    </row>
    <row r="330" spans="1:7" ht="15.75" customHeight="1">
      <c r="A330" s="34"/>
      <c r="B330" s="34"/>
      <c r="C330" s="34"/>
      <c r="D330" s="34"/>
      <c r="G330"/>
    </row>
    <row r="331" spans="1:7" ht="15.75" customHeight="1">
      <c r="A331" s="34"/>
      <c r="B331" s="34"/>
      <c r="C331" s="34"/>
      <c r="D331" s="34"/>
      <c r="G331"/>
    </row>
    <row r="332" spans="1:7" ht="15.75" customHeight="1">
      <c r="A332" s="34"/>
      <c r="B332" s="34"/>
      <c r="C332" s="34"/>
      <c r="D332" s="34"/>
      <c r="G332"/>
    </row>
    <row r="333" spans="1:7" ht="15.75" customHeight="1">
      <c r="A333" s="34"/>
      <c r="B333" s="34"/>
      <c r="C333" s="34"/>
      <c r="D333" s="34"/>
      <c r="G333"/>
    </row>
    <row r="334" spans="1:7" ht="15.75" customHeight="1">
      <c r="A334" s="34"/>
      <c r="B334" s="34"/>
      <c r="C334" s="34"/>
      <c r="D334" s="34"/>
      <c r="G334"/>
    </row>
    <row r="335" spans="1:7" ht="15.75" customHeight="1">
      <c r="A335" s="34"/>
      <c r="B335" s="34"/>
      <c r="C335" s="34"/>
      <c r="D335" s="34"/>
      <c r="G335"/>
    </row>
    <row r="336" spans="1:7" ht="15.75" customHeight="1">
      <c r="A336" s="34"/>
      <c r="B336" s="34"/>
      <c r="C336" s="34"/>
      <c r="D336" s="34"/>
      <c r="G336"/>
    </row>
    <row r="337" spans="1:7" ht="15.75" customHeight="1">
      <c r="A337" s="34"/>
      <c r="B337" s="34"/>
      <c r="C337" s="34"/>
      <c r="D337" s="34"/>
      <c r="G337"/>
    </row>
    <row r="338" spans="1:7" ht="15.75" customHeight="1">
      <c r="A338" s="34"/>
      <c r="B338" s="34"/>
      <c r="C338" s="34"/>
      <c r="D338" s="34"/>
      <c r="G338"/>
    </row>
    <row r="339" spans="1:7" ht="15.75" customHeight="1">
      <c r="A339" s="34"/>
      <c r="B339" s="34"/>
      <c r="C339" s="34"/>
      <c r="D339" s="34"/>
      <c r="G339"/>
    </row>
    <row r="340" spans="1:7" ht="15.75" customHeight="1">
      <c r="A340" s="34"/>
      <c r="B340" s="34"/>
      <c r="C340" s="34"/>
      <c r="D340" s="34"/>
      <c r="G340"/>
    </row>
    <row r="341" spans="1:7" ht="15.75" customHeight="1">
      <c r="A341" s="34"/>
      <c r="B341" s="34"/>
      <c r="C341" s="34"/>
      <c r="D341" s="34"/>
      <c r="G341"/>
    </row>
    <row r="342" spans="1:7" ht="15.75" customHeight="1">
      <c r="A342" s="34"/>
      <c r="B342" s="34"/>
      <c r="C342" s="34"/>
      <c r="D342" s="34"/>
      <c r="G342"/>
    </row>
    <row r="343" spans="1:7" ht="15.75" customHeight="1">
      <c r="A343" s="34"/>
      <c r="B343" s="34"/>
      <c r="C343" s="34"/>
      <c r="D343" s="34"/>
      <c r="G343"/>
    </row>
    <row r="344" spans="1:7" ht="15.75" customHeight="1">
      <c r="A344" s="34"/>
      <c r="B344" s="34"/>
      <c r="C344" s="34"/>
      <c r="D344" s="34"/>
      <c r="G344"/>
    </row>
    <row r="345" spans="1:7" ht="15.75" customHeight="1">
      <c r="A345" s="34"/>
      <c r="B345" s="34"/>
      <c r="C345" s="34"/>
      <c r="D345" s="34"/>
      <c r="G345"/>
    </row>
    <row r="346" spans="1:7" ht="15" customHeight="1">
      <c r="G346"/>
    </row>
  </sheetData>
  <mergeCells count="21">
    <mergeCell ref="F141:I141"/>
    <mergeCell ref="A66:A67"/>
    <mergeCell ref="A72:A73"/>
    <mergeCell ref="A78:A79"/>
    <mergeCell ref="A82:A83"/>
    <mergeCell ref="F137:I137"/>
    <mergeCell ref="A46:A47"/>
    <mergeCell ref="A48:A49"/>
    <mergeCell ref="A52:A53"/>
    <mergeCell ref="A54:A55"/>
    <mergeCell ref="A62:A63"/>
    <mergeCell ref="A19:A20"/>
    <mergeCell ref="A22:A23"/>
    <mergeCell ref="A25:A26"/>
    <mergeCell ref="A28:A29"/>
    <mergeCell ref="A31:A32"/>
    <mergeCell ref="I58:I59"/>
    <mergeCell ref="I73:I77"/>
    <mergeCell ref="F99:I99"/>
    <mergeCell ref="F110:I110"/>
    <mergeCell ref="F131:I131"/>
  </mergeCells>
  <pageMargins left="0.7" right="0.7" top="0.75" bottom="0.75" header="0" footer="0"/>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87"/>
  <sheetViews>
    <sheetView workbookViewId="0">
      <selection activeCell="C17" sqref="C17"/>
    </sheetView>
  </sheetViews>
  <sheetFormatPr defaultColWidth="14.44140625" defaultRowHeight="15" customHeight="1"/>
  <cols>
    <col min="1" max="1" width="7.5546875" style="96" customWidth="1"/>
    <col min="2" max="2" width="34.109375" style="96" bestFit="1" customWidth="1"/>
    <col min="3" max="3" width="7" style="96" customWidth="1"/>
    <col min="4" max="4" width="8.44140625" style="96" customWidth="1"/>
    <col min="5" max="7" width="9.44140625" style="96" customWidth="1"/>
    <col min="8" max="8" width="8.5546875" style="96" customWidth="1"/>
    <col min="9" max="9" width="10.5546875" style="96" customWidth="1"/>
    <col min="10" max="10" width="9.44140625" style="96" customWidth="1"/>
    <col min="11" max="11" width="10.44140625" style="96" customWidth="1"/>
    <col min="12" max="12" width="9.44140625" style="96" customWidth="1"/>
    <col min="13" max="13" width="11" style="96" customWidth="1"/>
    <col min="14" max="14" width="11.44140625" style="96" customWidth="1"/>
    <col min="15" max="15" width="9.44140625" style="96" customWidth="1"/>
    <col min="16" max="16" width="11.44140625" style="96" customWidth="1"/>
    <col min="17" max="26" width="8.5546875" style="96" customWidth="1"/>
    <col min="27" max="16384" width="14.44140625" style="96"/>
  </cols>
  <sheetData>
    <row r="1" spans="1:26" ht="30" customHeight="1" thickTop="1" thickBot="1">
      <c r="A1" s="89" t="s">
        <v>8</v>
      </c>
      <c r="B1" s="90" t="s">
        <v>113</v>
      </c>
      <c r="C1" s="91" t="s">
        <v>114</v>
      </c>
      <c r="D1" s="91" t="s">
        <v>115</v>
      </c>
      <c r="E1" s="91" t="s">
        <v>116</v>
      </c>
      <c r="F1" s="92" t="s">
        <v>117</v>
      </c>
      <c r="G1" s="92" t="s">
        <v>118</v>
      </c>
      <c r="H1" s="93" t="s">
        <v>119</v>
      </c>
      <c r="I1" s="93" t="s">
        <v>120</v>
      </c>
      <c r="J1" s="93" t="s">
        <v>121</v>
      </c>
      <c r="K1" s="93" t="s">
        <v>122</v>
      </c>
      <c r="L1" s="93" t="s">
        <v>123</v>
      </c>
      <c r="M1" s="93" t="s">
        <v>124</v>
      </c>
      <c r="N1" s="93" t="s">
        <v>125</v>
      </c>
      <c r="O1" s="94" t="s">
        <v>126</v>
      </c>
      <c r="P1" s="95"/>
      <c r="Q1" s="95"/>
      <c r="R1" s="95"/>
      <c r="S1" s="95"/>
      <c r="T1" s="95"/>
      <c r="U1" s="95"/>
      <c r="V1" s="95"/>
      <c r="W1" s="95"/>
      <c r="X1" s="95"/>
      <c r="Y1" s="95"/>
      <c r="Z1" s="95"/>
    </row>
    <row r="2" spans="1:26" s="183" customFormat="1" ht="19.5" customHeight="1" thickTop="1">
      <c r="A2" s="175"/>
      <c r="B2" s="176" t="s">
        <v>201</v>
      </c>
      <c r="C2" s="177"/>
      <c r="D2" s="178"/>
      <c r="E2" s="178"/>
      <c r="F2" s="179"/>
      <c r="G2" s="178"/>
      <c r="H2" s="180"/>
      <c r="I2" s="179"/>
      <c r="J2" s="179"/>
      <c r="K2" s="179"/>
      <c r="L2" s="179"/>
      <c r="M2" s="179"/>
      <c r="N2" s="179"/>
      <c r="O2" s="181"/>
      <c r="P2" s="182"/>
      <c r="Q2" s="182"/>
      <c r="R2" s="182"/>
      <c r="S2" s="182"/>
      <c r="T2" s="182"/>
      <c r="U2" s="182"/>
      <c r="V2" s="182"/>
      <c r="W2" s="182"/>
      <c r="X2" s="182"/>
      <c r="Y2" s="182"/>
      <c r="Z2" s="182"/>
    </row>
    <row r="3" spans="1:26" s="183" customFormat="1" ht="14.25" customHeight="1">
      <c r="A3" s="184"/>
      <c r="B3" s="185"/>
      <c r="C3" s="177"/>
      <c r="D3" s="178">
        <v>12</v>
      </c>
      <c r="E3" s="178">
        <f>0.7+0.1+5+0.1+0.7</f>
        <v>6.6</v>
      </c>
      <c r="F3" s="179">
        <f>ROUNDUP(5/0.15+1,0)</f>
        <v>35</v>
      </c>
      <c r="G3" s="178">
        <v>1</v>
      </c>
      <c r="H3" s="180" t="str">
        <f t="shared" ref="H3:H4" si="0">IF(D3=6,E3*F3*G3,"")</f>
        <v/>
      </c>
      <c r="I3" s="179" t="str">
        <f t="shared" ref="I3:I4" si="1">IF(D3=8,(E3*F3*G3),"")</f>
        <v/>
      </c>
      <c r="J3" s="179" t="str">
        <f t="shared" ref="J3:J4" si="2">IF(D3=10,(E3*F3*G3),"")</f>
        <v/>
      </c>
      <c r="K3" s="179">
        <f t="shared" ref="K3:K4" si="3">IF(D3=12,(E3*F3*G3),"")</f>
        <v>231</v>
      </c>
      <c r="L3" s="179" t="str">
        <f t="shared" ref="L3:L4" si="4">IF(D3=14,(E3*F3*G3),"")</f>
        <v/>
      </c>
      <c r="M3" s="179" t="str">
        <f t="shared" ref="M3:M4" si="5">IF(D3=16,(E3*F3*G3),"")</f>
        <v/>
      </c>
      <c r="N3" s="179" t="str">
        <f t="shared" ref="N3:N4" si="6">IF(D3=20,(E3*F3*G3),"")</f>
        <v/>
      </c>
      <c r="O3" s="181" t="str">
        <f t="shared" ref="O3:O4" si="7">IF(D3=24,(E3*F3*G3),"")</f>
        <v/>
      </c>
      <c r="P3" s="182"/>
      <c r="Q3" s="182"/>
      <c r="R3" s="182"/>
      <c r="S3" s="182"/>
      <c r="T3" s="182"/>
      <c r="U3" s="182"/>
      <c r="V3" s="182"/>
      <c r="W3" s="182"/>
      <c r="X3" s="182"/>
      <c r="Y3" s="182"/>
      <c r="Z3" s="182"/>
    </row>
    <row r="4" spans="1:26" s="183" customFormat="1" ht="14.25" customHeight="1">
      <c r="A4" s="184"/>
      <c r="B4" s="185"/>
      <c r="C4" s="177"/>
      <c r="D4" s="178">
        <v>12</v>
      </c>
      <c r="E4" s="178">
        <f>0.7+0.1+5+0.1+0.7</f>
        <v>6.6</v>
      </c>
      <c r="F4" s="179">
        <f>ROUNDUP(5/0.15+1,0)</f>
        <v>35</v>
      </c>
      <c r="G4" s="178">
        <v>1</v>
      </c>
      <c r="H4" s="180" t="str">
        <f t="shared" si="0"/>
        <v/>
      </c>
      <c r="I4" s="179" t="str">
        <f t="shared" si="1"/>
        <v/>
      </c>
      <c r="J4" s="179" t="str">
        <f t="shared" si="2"/>
        <v/>
      </c>
      <c r="K4" s="179">
        <f t="shared" si="3"/>
        <v>231</v>
      </c>
      <c r="L4" s="179" t="str">
        <f t="shared" si="4"/>
        <v/>
      </c>
      <c r="M4" s="179" t="str">
        <f t="shared" si="5"/>
        <v/>
      </c>
      <c r="N4" s="179" t="str">
        <f t="shared" si="6"/>
        <v/>
      </c>
      <c r="O4" s="181" t="str">
        <f t="shared" si="7"/>
        <v/>
      </c>
      <c r="P4" s="182"/>
      <c r="Q4" s="182"/>
      <c r="R4" s="182"/>
      <c r="S4" s="182"/>
      <c r="T4" s="182"/>
      <c r="U4" s="182"/>
      <c r="V4" s="182"/>
      <c r="W4" s="182"/>
      <c r="X4" s="182"/>
      <c r="Y4" s="182"/>
      <c r="Z4" s="182"/>
    </row>
    <row r="5" spans="1:26" ht="14.25" customHeight="1">
      <c r="A5" s="97"/>
      <c r="B5" s="98"/>
      <c r="C5" s="104"/>
      <c r="D5" s="99"/>
      <c r="E5" s="99"/>
      <c r="F5" s="100"/>
      <c r="G5" s="99"/>
      <c r="H5" s="101"/>
      <c r="I5" s="100"/>
      <c r="J5" s="100"/>
      <c r="K5" s="100"/>
      <c r="L5" s="100"/>
      <c r="M5" s="100"/>
      <c r="N5" s="100"/>
      <c r="O5" s="102"/>
      <c r="P5" s="103"/>
      <c r="Q5" s="103"/>
      <c r="R5" s="103"/>
      <c r="S5" s="103"/>
      <c r="T5" s="103"/>
      <c r="U5" s="103"/>
      <c r="V5" s="103"/>
      <c r="W5" s="103"/>
      <c r="X5" s="103"/>
      <c r="Y5" s="103"/>
      <c r="Z5" s="103"/>
    </row>
    <row r="6" spans="1:26" ht="14.25" customHeight="1" thickBot="1">
      <c r="A6" s="97"/>
      <c r="B6" s="105"/>
      <c r="C6" s="106"/>
      <c r="D6" s="107"/>
      <c r="E6" s="108"/>
      <c r="F6" s="108"/>
      <c r="G6" s="109"/>
      <c r="H6" s="110"/>
      <c r="I6" s="111"/>
      <c r="J6" s="111"/>
      <c r="K6" s="111"/>
      <c r="L6" s="111"/>
      <c r="M6" s="112"/>
      <c r="N6" s="112"/>
      <c r="O6" s="102"/>
      <c r="P6" s="103"/>
      <c r="Q6" s="103"/>
      <c r="R6" s="103"/>
      <c r="S6" s="103"/>
      <c r="T6" s="103"/>
      <c r="U6" s="103"/>
      <c r="V6" s="103"/>
      <c r="W6" s="103"/>
      <c r="X6" s="103"/>
      <c r="Y6" s="103"/>
      <c r="Z6" s="103"/>
    </row>
    <row r="7" spans="1:26" ht="15.75" customHeight="1" thickTop="1">
      <c r="A7" s="113"/>
      <c r="B7" s="114"/>
      <c r="C7" s="115"/>
      <c r="D7" s="335" t="s">
        <v>127</v>
      </c>
      <c r="E7" s="336"/>
      <c r="F7" s="336"/>
      <c r="G7" s="337"/>
      <c r="H7" s="116">
        <f>SUM(H5:H6)</f>
        <v>0</v>
      </c>
      <c r="I7" s="116">
        <f>SUM(I2:I6)</f>
        <v>0</v>
      </c>
      <c r="J7" s="116">
        <f t="shared" ref="J7:O7" si="8">SUM(J5:J6)</f>
        <v>0</v>
      </c>
      <c r="K7" s="116">
        <f>SUM(K3:K6)</f>
        <v>462</v>
      </c>
      <c r="L7" s="116">
        <f t="shared" si="8"/>
        <v>0</v>
      </c>
      <c r="M7" s="116">
        <f t="shared" si="8"/>
        <v>0</v>
      </c>
      <c r="N7" s="116">
        <f t="shared" si="8"/>
        <v>0</v>
      </c>
      <c r="O7" s="116">
        <f t="shared" si="8"/>
        <v>0</v>
      </c>
      <c r="P7" s="103"/>
      <c r="Q7" s="103"/>
      <c r="R7" s="103"/>
      <c r="S7" s="103"/>
      <c r="T7" s="103"/>
      <c r="U7" s="103"/>
      <c r="V7" s="103"/>
      <c r="W7" s="103"/>
      <c r="X7" s="103"/>
      <c r="Y7" s="103"/>
      <c r="Z7" s="103"/>
    </row>
    <row r="8" spans="1:26" ht="15.75" customHeight="1">
      <c r="A8" s="117"/>
      <c r="B8" s="118"/>
      <c r="C8" s="119"/>
      <c r="D8" s="338" t="s">
        <v>128</v>
      </c>
      <c r="E8" s="339"/>
      <c r="F8" s="339"/>
      <c r="G8" s="340"/>
      <c r="H8" s="120">
        <v>0.222</v>
      </c>
      <c r="I8" s="120">
        <v>0.39500000000000002</v>
      </c>
      <c r="J8" s="120">
        <v>0.61699999999999999</v>
      </c>
      <c r="K8" s="120">
        <v>0.88800000000000001</v>
      </c>
      <c r="L8" s="120">
        <v>1.208</v>
      </c>
      <c r="M8" s="120">
        <v>1.5780000000000001</v>
      </c>
      <c r="N8" s="120">
        <v>2.4660000000000002</v>
      </c>
      <c r="O8" s="121">
        <v>3.5510000000000002</v>
      </c>
      <c r="P8" s="103"/>
      <c r="Q8" s="122"/>
      <c r="R8" s="122"/>
      <c r="S8" s="122"/>
      <c r="T8" s="122"/>
      <c r="U8" s="122"/>
      <c r="V8" s="122"/>
      <c r="W8" s="122"/>
      <c r="X8" s="122"/>
      <c r="Y8" s="122"/>
      <c r="Z8" s="122"/>
    </row>
    <row r="9" spans="1:26" ht="15.75" customHeight="1" thickBot="1">
      <c r="A9" s="123"/>
      <c r="B9" s="124"/>
      <c r="C9" s="125"/>
      <c r="D9" s="341" t="s">
        <v>129</v>
      </c>
      <c r="E9" s="342"/>
      <c r="F9" s="342"/>
      <c r="G9" s="343"/>
      <c r="H9" s="126">
        <f t="shared" ref="H9:O9" si="9">H7*H8</f>
        <v>0</v>
      </c>
      <c r="I9" s="126">
        <f t="shared" si="9"/>
        <v>0</v>
      </c>
      <c r="J9" s="126">
        <f t="shared" si="9"/>
        <v>0</v>
      </c>
      <c r="K9" s="126">
        <f t="shared" si="9"/>
        <v>410.25600000000003</v>
      </c>
      <c r="L9" s="126">
        <f t="shared" si="9"/>
        <v>0</v>
      </c>
      <c r="M9" s="126">
        <f t="shared" si="9"/>
        <v>0</v>
      </c>
      <c r="N9" s="126">
        <f t="shared" si="9"/>
        <v>0</v>
      </c>
      <c r="O9" s="127">
        <f t="shared" si="9"/>
        <v>0</v>
      </c>
      <c r="P9" s="103"/>
      <c r="Q9" s="122"/>
      <c r="R9" s="122"/>
      <c r="S9" s="122"/>
      <c r="T9" s="122"/>
      <c r="U9" s="122"/>
      <c r="V9" s="122"/>
      <c r="W9" s="122"/>
      <c r="X9" s="122"/>
      <c r="Y9" s="122"/>
      <c r="Z9" s="122"/>
    </row>
    <row r="10" spans="1:26" ht="15" customHeight="1" thickTop="1"/>
    <row r="11" spans="1:26" ht="15.75" customHeight="1"/>
    <row r="12" spans="1:26" ht="15.75" customHeight="1"/>
    <row r="13" spans="1:26" ht="15.75" customHeight="1"/>
    <row r="14" spans="1:26" ht="15.75" customHeight="1"/>
    <row r="15" spans="1:26" ht="15.75" customHeight="1"/>
    <row r="16" spans="1:2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sheetData>
  <mergeCells count="3">
    <mergeCell ref="D7:G7"/>
    <mergeCell ref="D8:G8"/>
    <mergeCell ref="D9:G9"/>
  </mergeCells>
  <pageMargins left="0.7" right="0.7" top="0.75" bottom="0.75" header="0" footer="0"/>
  <pageSetup fitToHeight="0" orientation="landscape"/>
  <headerFooter>
    <oddFooter>&amp;LContractor_____________________&amp;RSupervisor_________________</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Z877"/>
  <sheetViews>
    <sheetView topLeftCell="A19" workbookViewId="0">
      <selection activeCell="K34" sqref="K34"/>
    </sheetView>
  </sheetViews>
  <sheetFormatPr defaultColWidth="14.44140625" defaultRowHeight="15" customHeight="1"/>
  <cols>
    <col min="1" max="1" width="7.5546875" style="183" customWidth="1"/>
    <col min="2" max="2" width="19.44140625" style="183" customWidth="1"/>
    <col min="3" max="3" width="7" style="183" customWidth="1"/>
    <col min="4" max="4" width="8.44140625" style="183" customWidth="1"/>
    <col min="5" max="7" width="9.44140625" style="183" customWidth="1"/>
    <col min="8" max="8" width="8.5546875" style="183" customWidth="1"/>
    <col min="9" max="9" width="10.5546875" style="183" customWidth="1"/>
    <col min="10" max="10" width="9.44140625" style="183" customWidth="1"/>
    <col min="11" max="11" width="10.44140625" style="183" customWidth="1"/>
    <col min="12" max="12" width="9.44140625" style="183" customWidth="1"/>
    <col min="13" max="13" width="11" style="183" customWidth="1"/>
    <col min="14" max="14" width="11.44140625" style="183" customWidth="1"/>
    <col min="15" max="15" width="9.44140625" style="183" customWidth="1"/>
    <col min="16" max="16" width="11.44140625" style="183" customWidth="1"/>
    <col min="17" max="26" width="8.5546875" style="183" customWidth="1"/>
    <col min="27" max="16384" width="14.44140625" style="183"/>
  </cols>
  <sheetData>
    <row r="1" spans="1:26" ht="26.1" customHeight="1" thickBot="1">
      <c r="A1" s="350" t="s">
        <v>224</v>
      </c>
      <c r="B1" s="351"/>
      <c r="C1" s="351"/>
      <c r="D1" s="351"/>
      <c r="E1" s="351"/>
      <c r="F1" s="351"/>
      <c r="G1" s="351"/>
      <c r="H1" s="351"/>
      <c r="I1" s="351"/>
      <c r="J1" s="351"/>
      <c r="K1" s="351"/>
      <c r="L1" s="351"/>
      <c r="M1" s="351"/>
      <c r="N1" s="351"/>
      <c r="O1" s="352"/>
    </row>
    <row r="2" spans="1:26" ht="30" customHeight="1" thickBot="1">
      <c r="A2" s="187" t="s">
        <v>8</v>
      </c>
      <c r="B2" s="188" t="s">
        <v>113</v>
      </c>
      <c r="C2" s="189" t="s">
        <v>114</v>
      </c>
      <c r="D2" s="189" t="s">
        <v>115</v>
      </c>
      <c r="E2" s="189" t="s">
        <v>116</v>
      </c>
      <c r="F2" s="190" t="s">
        <v>117</v>
      </c>
      <c r="G2" s="190" t="s">
        <v>118</v>
      </c>
      <c r="H2" s="191" t="s">
        <v>119</v>
      </c>
      <c r="I2" s="191" t="s">
        <v>120</v>
      </c>
      <c r="J2" s="191" t="s">
        <v>121</v>
      </c>
      <c r="K2" s="191" t="s">
        <v>122</v>
      </c>
      <c r="L2" s="191" t="s">
        <v>123</v>
      </c>
      <c r="M2" s="191" t="s">
        <v>124</v>
      </c>
      <c r="N2" s="191" t="s">
        <v>125</v>
      </c>
      <c r="O2" s="192" t="s">
        <v>126</v>
      </c>
      <c r="P2" s="193"/>
      <c r="Q2" s="193"/>
      <c r="R2" s="193"/>
      <c r="S2" s="193"/>
      <c r="T2" s="193"/>
      <c r="U2" s="193"/>
      <c r="V2" s="193"/>
      <c r="W2" s="193"/>
      <c r="X2" s="193"/>
      <c r="Y2" s="193"/>
      <c r="Z2" s="193"/>
    </row>
    <row r="3" spans="1:26" ht="30" customHeight="1" thickTop="1" thickBot="1">
      <c r="A3" s="194"/>
      <c r="B3" s="195" t="s">
        <v>220</v>
      </c>
      <c r="C3" s="196"/>
      <c r="D3" s="196"/>
      <c r="E3" s="196"/>
      <c r="F3" s="197"/>
      <c r="G3" s="197"/>
      <c r="H3" s="198"/>
      <c r="I3" s="198"/>
      <c r="J3" s="198"/>
      <c r="K3" s="198"/>
      <c r="L3" s="198"/>
      <c r="M3" s="198"/>
      <c r="N3" s="198"/>
      <c r="O3" s="199"/>
      <c r="P3" s="193"/>
      <c r="Q3" s="193"/>
      <c r="R3" s="193"/>
      <c r="S3" s="193"/>
      <c r="T3" s="193"/>
      <c r="U3" s="193"/>
      <c r="V3" s="193"/>
      <c r="W3" s="193"/>
      <c r="X3" s="193"/>
      <c r="Y3" s="193"/>
      <c r="Z3" s="193"/>
    </row>
    <row r="4" spans="1:26" ht="19.5" customHeight="1" thickTop="1">
      <c r="A4" s="175"/>
      <c r="B4" s="228" t="s">
        <v>221</v>
      </c>
      <c r="C4" s="177"/>
      <c r="D4" s="178"/>
      <c r="E4" s="178"/>
      <c r="F4" s="179"/>
      <c r="G4" s="178"/>
      <c r="H4" s="180"/>
      <c r="I4" s="179"/>
      <c r="J4" s="179"/>
      <c r="K4" s="179"/>
      <c r="L4" s="179"/>
      <c r="M4" s="179"/>
      <c r="N4" s="179"/>
      <c r="O4" s="181"/>
      <c r="P4" s="182"/>
      <c r="Q4" s="182"/>
      <c r="R4" s="182"/>
      <c r="S4" s="182"/>
      <c r="T4" s="182"/>
      <c r="U4" s="182"/>
      <c r="V4" s="182"/>
      <c r="W4" s="182"/>
      <c r="X4" s="182"/>
      <c r="Y4" s="182"/>
      <c r="Z4" s="182"/>
    </row>
    <row r="5" spans="1:26" ht="14.25" customHeight="1">
      <c r="A5" s="175"/>
      <c r="B5" s="229"/>
      <c r="C5" s="177"/>
      <c r="D5" s="178">
        <v>12</v>
      </c>
      <c r="E5" s="178">
        <v>2.5</v>
      </c>
      <c r="F5" s="179">
        <f>ROUNDUP(0.35/0.25+1,0)</f>
        <v>3</v>
      </c>
      <c r="G5" s="178">
        <v>4</v>
      </c>
      <c r="H5" s="180" t="str">
        <f t="shared" ref="H5:H6" si="0">IF(D5=6,E5*F5*G5,"")</f>
        <v/>
      </c>
      <c r="I5" s="179" t="str">
        <f t="shared" ref="I5:I6" si="1">IF(D5=8,(E5*F5*G5),"")</f>
        <v/>
      </c>
      <c r="J5" s="179" t="str">
        <f t="shared" ref="J5:J6" si="2">IF(D5=10,(E5*F5*G5),"")</f>
        <v/>
      </c>
      <c r="K5" s="179">
        <f t="shared" ref="K5:K6" si="3">IF(D5=12,(E5*F5*G5),"")</f>
        <v>30</v>
      </c>
      <c r="L5" s="179" t="str">
        <f t="shared" ref="L5:L6" si="4">IF(D5=14,(E5*F5*G5),"")</f>
        <v/>
      </c>
      <c r="M5" s="179" t="str">
        <f t="shared" ref="M5:M6" si="5">IF(D5=16,(E5*F5*G5),"")</f>
        <v/>
      </c>
      <c r="N5" s="179" t="str">
        <f t="shared" ref="N5:N6" si="6">IF(D5=20,(E5*F5*G5),"")</f>
        <v/>
      </c>
      <c r="O5" s="181" t="str">
        <f t="shared" ref="O5:O6" si="7">IF(D5=24,(E5*F5*G5),"")</f>
        <v/>
      </c>
      <c r="P5" s="182"/>
      <c r="Q5" s="182"/>
      <c r="R5" s="182"/>
      <c r="S5" s="182"/>
      <c r="T5" s="182"/>
      <c r="U5" s="182"/>
      <c r="V5" s="182"/>
      <c r="W5" s="182"/>
      <c r="X5" s="182"/>
      <c r="Y5" s="182"/>
      <c r="Z5" s="182"/>
    </row>
    <row r="6" spans="1:26" ht="14.25" customHeight="1">
      <c r="A6" s="175"/>
      <c r="B6" s="229"/>
      <c r="C6" s="176"/>
      <c r="D6" s="178">
        <v>12</v>
      </c>
      <c r="E6" s="178">
        <v>0.35</v>
      </c>
      <c r="F6" s="179">
        <f>ROUNDUP(2.5/0.25+1,0)</f>
        <v>11</v>
      </c>
      <c r="G6" s="178">
        <v>4</v>
      </c>
      <c r="H6" s="180" t="str">
        <f t="shared" si="0"/>
        <v/>
      </c>
      <c r="I6" s="179" t="str">
        <f t="shared" si="1"/>
        <v/>
      </c>
      <c r="J6" s="179" t="str">
        <f t="shared" si="2"/>
        <v/>
      </c>
      <c r="K6" s="179">
        <f t="shared" si="3"/>
        <v>15.399999999999999</v>
      </c>
      <c r="L6" s="179" t="str">
        <f t="shared" si="4"/>
        <v/>
      </c>
      <c r="M6" s="179" t="str">
        <f t="shared" si="5"/>
        <v/>
      </c>
      <c r="N6" s="179" t="str">
        <f t="shared" si="6"/>
        <v/>
      </c>
      <c r="O6" s="181" t="str">
        <f t="shared" si="7"/>
        <v/>
      </c>
      <c r="P6" s="182"/>
      <c r="Q6" s="182"/>
      <c r="R6" s="182"/>
      <c r="S6" s="182"/>
      <c r="T6" s="182"/>
      <c r="U6" s="182"/>
      <c r="V6" s="182"/>
      <c r="W6" s="182"/>
      <c r="X6" s="182"/>
      <c r="Y6" s="182"/>
      <c r="Z6" s="182"/>
    </row>
    <row r="7" spans="1:26" ht="14.25" customHeight="1">
      <c r="A7" s="175"/>
      <c r="B7" s="229"/>
      <c r="C7" s="176"/>
      <c r="D7" s="178"/>
      <c r="E7" s="178"/>
      <c r="F7" s="179"/>
      <c r="G7" s="178"/>
      <c r="H7" s="180"/>
      <c r="I7" s="179"/>
      <c r="J7" s="179"/>
      <c r="K7" s="179"/>
      <c r="L7" s="179"/>
      <c r="M7" s="179"/>
      <c r="N7" s="179"/>
      <c r="O7" s="181"/>
      <c r="P7" s="182"/>
      <c r="Q7" s="182"/>
      <c r="R7" s="182"/>
      <c r="S7" s="182"/>
      <c r="T7" s="182"/>
      <c r="U7" s="182"/>
      <c r="V7" s="182"/>
      <c r="W7" s="182"/>
      <c r="X7" s="182"/>
      <c r="Y7" s="182"/>
      <c r="Z7" s="182"/>
    </row>
    <row r="8" spans="1:26" ht="19.5" customHeight="1">
      <c r="A8" s="175"/>
      <c r="B8" s="228" t="s">
        <v>222</v>
      </c>
      <c r="C8" s="177"/>
      <c r="D8" s="178"/>
      <c r="E8" s="178"/>
      <c r="F8" s="179"/>
      <c r="G8" s="178"/>
      <c r="H8" s="180"/>
      <c r="I8" s="179"/>
      <c r="J8" s="179"/>
      <c r="K8" s="179"/>
      <c r="L8" s="179"/>
      <c r="M8" s="179"/>
      <c r="N8" s="179"/>
      <c r="O8" s="181"/>
      <c r="P8" s="182"/>
      <c r="Q8" s="182"/>
      <c r="R8" s="182"/>
      <c r="S8" s="182"/>
      <c r="T8" s="182"/>
      <c r="U8" s="182"/>
      <c r="V8" s="182"/>
      <c r="W8" s="182"/>
      <c r="X8" s="182"/>
      <c r="Y8" s="182"/>
      <c r="Z8" s="182"/>
    </row>
    <row r="9" spans="1:26" ht="14.25" customHeight="1">
      <c r="A9" s="175"/>
      <c r="B9" s="229"/>
      <c r="C9" s="177"/>
      <c r="D9" s="178">
        <v>8</v>
      </c>
      <c r="E9" s="178">
        <v>2.5</v>
      </c>
      <c r="F9" s="179">
        <f>ROUNDUP(2.5/0.25+1,0)</f>
        <v>11</v>
      </c>
      <c r="G9" s="178">
        <v>1</v>
      </c>
      <c r="H9" s="180" t="str">
        <f t="shared" ref="H9:H10" si="8">IF(D9=6,E9*F9*G9,"")</f>
        <v/>
      </c>
      <c r="I9" s="179">
        <f t="shared" ref="I9:I10" si="9">IF(D9=8,(E9*F9*G9),"")</f>
        <v>27.5</v>
      </c>
      <c r="J9" s="179" t="str">
        <f t="shared" ref="J9:J10" si="10">IF(D9=10,(E9*F9*G9),"")</f>
        <v/>
      </c>
      <c r="K9" s="179" t="str">
        <f t="shared" ref="K9:K10" si="11">IF(D9=12,(E9*F9*G9),"")</f>
        <v/>
      </c>
      <c r="L9" s="179" t="str">
        <f t="shared" ref="L9:L10" si="12">IF(D9=14,(E9*F9*G9),"")</f>
        <v/>
      </c>
      <c r="M9" s="179" t="str">
        <f t="shared" ref="M9:M10" si="13">IF(D9=16,(E9*F9*G9),"")</f>
        <v/>
      </c>
      <c r="N9" s="179" t="str">
        <f t="shared" ref="N9:N10" si="14">IF(D9=20,(E9*F9*G9),"")</f>
        <v/>
      </c>
      <c r="O9" s="181" t="str">
        <f t="shared" ref="O9:O10" si="15">IF(D9=24,(E9*F9*G9),"")</f>
        <v/>
      </c>
      <c r="P9" s="182"/>
      <c r="Q9" s="182"/>
      <c r="R9" s="182"/>
      <c r="S9" s="182"/>
      <c r="T9" s="182"/>
      <c r="U9" s="182"/>
      <c r="V9" s="182"/>
      <c r="W9" s="182"/>
      <c r="X9" s="182"/>
      <c r="Y9" s="182"/>
      <c r="Z9" s="182"/>
    </row>
    <row r="10" spans="1:26" ht="14.25" customHeight="1">
      <c r="A10" s="175"/>
      <c r="B10" s="229"/>
      <c r="C10" s="176"/>
      <c r="D10" s="178">
        <v>8</v>
      </c>
      <c r="E10" s="178">
        <v>2.5</v>
      </c>
      <c r="F10" s="179">
        <f>ROUNDUP(2.5/0.25+1,0)</f>
        <v>11</v>
      </c>
      <c r="G10" s="178">
        <v>1</v>
      </c>
      <c r="H10" s="180" t="str">
        <f t="shared" si="8"/>
        <v/>
      </c>
      <c r="I10" s="179">
        <f t="shared" si="9"/>
        <v>27.5</v>
      </c>
      <c r="J10" s="179" t="str">
        <f t="shared" si="10"/>
        <v/>
      </c>
      <c r="K10" s="179" t="str">
        <f t="shared" si="11"/>
        <v/>
      </c>
      <c r="L10" s="179" t="str">
        <f t="shared" si="12"/>
        <v/>
      </c>
      <c r="M10" s="179" t="str">
        <f t="shared" si="13"/>
        <v/>
      </c>
      <c r="N10" s="179" t="str">
        <f t="shared" si="14"/>
        <v/>
      </c>
      <c r="O10" s="181" t="str">
        <f t="shared" si="15"/>
        <v/>
      </c>
      <c r="P10" s="182"/>
      <c r="Q10" s="182"/>
      <c r="R10" s="182"/>
      <c r="S10" s="182"/>
      <c r="T10" s="182"/>
      <c r="U10" s="182"/>
      <c r="V10" s="182"/>
      <c r="W10" s="182"/>
      <c r="X10" s="182"/>
      <c r="Y10" s="182"/>
      <c r="Z10" s="182"/>
    </row>
    <row r="11" spans="1:26" ht="19.5" customHeight="1">
      <c r="A11" s="175"/>
      <c r="B11" s="228" t="s">
        <v>201</v>
      </c>
      <c r="C11" s="177"/>
      <c r="D11" s="178"/>
      <c r="E11" s="178"/>
      <c r="F11" s="179"/>
      <c r="G11" s="178"/>
      <c r="H11" s="180"/>
      <c r="I11" s="179"/>
      <c r="J11" s="179"/>
      <c r="K11" s="179"/>
      <c r="L11" s="179"/>
      <c r="M11" s="179"/>
      <c r="N11" s="179"/>
      <c r="O11" s="181"/>
      <c r="P11" s="182"/>
      <c r="Q11" s="182"/>
      <c r="R11" s="182"/>
      <c r="S11" s="182"/>
      <c r="T11" s="182"/>
      <c r="U11" s="182"/>
      <c r="V11" s="182"/>
      <c r="W11" s="182"/>
      <c r="X11" s="182"/>
      <c r="Y11" s="182"/>
      <c r="Z11" s="182"/>
    </row>
    <row r="12" spans="1:26" ht="14.25" customHeight="1">
      <c r="A12" s="184"/>
      <c r="B12" s="185"/>
      <c r="C12" s="177"/>
      <c r="D12" s="178">
        <v>10</v>
      </c>
      <c r="E12" s="178">
        <v>2.5</v>
      </c>
      <c r="F12" s="179">
        <f>ROUNDUP(2.5/0.25+1,0)</f>
        <v>11</v>
      </c>
      <c r="G12" s="178">
        <v>2</v>
      </c>
      <c r="H12" s="180" t="str">
        <f t="shared" ref="H12:H13" si="16">IF(D12=6,E12*F12*G12,"")</f>
        <v/>
      </c>
      <c r="I12" s="179" t="str">
        <f t="shared" ref="I12:I13" si="17">IF(D12=8,(E12*F12*G12),"")</f>
        <v/>
      </c>
      <c r="J12" s="179">
        <f t="shared" ref="J12:J13" si="18">IF(D12=10,(E12*F12*G12),"")</f>
        <v>55</v>
      </c>
      <c r="K12" s="179" t="str">
        <f t="shared" ref="K12:K13" si="19">IF(D12=12,(E12*F12*G12),"")</f>
        <v/>
      </c>
      <c r="L12" s="179" t="str">
        <f t="shared" ref="L12:L13" si="20">IF(D12=14,(E12*F12*G12),"")</f>
        <v/>
      </c>
      <c r="M12" s="179" t="str">
        <f t="shared" ref="M12:M13" si="21">IF(D12=16,(E12*F12*G12),"")</f>
        <v/>
      </c>
      <c r="N12" s="179" t="str">
        <f t="shared" ref="N12:N13" si="22">IF(D12=20,(E12*F12*G12),"")</f>
        <v/>
      </c>
      <c r="O12" s="181" t="str">
        <f t="shared" ref="O12:O13" si="23">IF(D12=24,(E12*F12*G12),"")</f>
        <v/>
      </c>
      <c r="P12" s="182"/>
      <c r="Q12" s="182"/>
      <c r="R12" s="182"/>
      <c r="S12" s="182"/>
      <c r="T12" s="182"/>
      <c r="U12" s="182"/>
      <c r="V12" s="182"/>
      <c r="W12" s="182"/>
      <c r="X12" s="182"/>
      <c r="Y12" s="182"/>
      <c r="Z12" s="182"/>
    </row>
    <row r="13" spans="1:26" ht="14.25" customHeight="1">
      <c r="A13" s="175"/>
      <c r="B13" s="185"/>
      <c r="C13" s="177"/>
      <c r="D13" s="178">
        <v>10</v>
      </c>
      <c r="E13" s="178">
        <v>2.5</v>
      </c>
      <c r="F13" s="179">
        <f>ROUNDUP(2.5/0.25+1,0)</f>
        <v>11</v>
      </c>
      <c r="G13" s="178">
        <v>2</v>
      </c>
      <c r="H13" s="180" t="str">
        <f t="shared" si="16"/>
        <v/>
      </c>
      <c r="I13" s="179" t="str">
        <f t="shared" si="17"/>
        <v/>
      </c>
      <c r="J13" s="179">
        <f t="shared" si="18"/>
        <v>55</v>
      </c>
      <c r="K13" s="179" t="str">
        <f t="shared" si="19"/>
        <v/>
      </c>
      <c r="L13" s="179" t="str">
        <f t="shared" si="20"/>
        <v/>
      </c>
      <c r="M13" s="179" t="str">
        <f t="shared" si="21"/>
        <v/>
      </c>
      <c r="N13" s="179" t="str">
        <f t="shared" si="22"/>
        <v/>
      </c>
      <c r="O13" s="181" t="str">
        <f t="shared" si="23"/>
        <v/>
      </c>
      <c r="P13" s="182"/>
      <c r="Q13" s="182"/>
      <c r="R13" s="182"/>
      <c r="S13" s="182"/>
      <c r="T13" s="182"/>
      <c r="U13" s="182"/>
      <c r="V13" s="182"/>
      <c r="W13" s="182"/>
      <c r="X13" s="182"/>
      <c r="Y13" s="182"/>
      <c r="Z13" s="182"/>
    </row>
    <row r="14" spans="1:26" ht="14.25" customHeight="1">
      <c r="A14" s="175"/>
      <c r="B14" s="185"/>
      <c r="C14" s="177"/>
      <c r="D14" s="178"/>
      <c r="E14" s="178"/>
      <c r="F14" s="179"/>
      <c r="G14" s="178"/>
      <c r="H14" s="180"/>
      <c r="I14" s="179"/>
      <c r="J14" s="179"/>
      <c r="K14" s="179"/>
      <c r="L14" s="179"/>
      <c r="M14" s="179"/>
      <c r="N14" s="179"/>
      <c r="O14" s="181"/>
      <c r="P14" s="182"/>
      <c r="Q14" s="182"/>
      <c r="R14" s="182"/>
      <c r="S14" s="182"/>
      <c r="T14" s="182"/>
      <c r="U14" s="182"/>
      <c r="V14" s="182"/>
      <c r="W14" s="182"/>
      <c r="X14" s="182"/>
      <c r="Y14" s="182"/>
      <c r="Z14" s="182"/>
    </row>
    <row r="15" spans="1:26" ht="14.25" customHeight="1" thickBot="1">
      <c r="A15" s="175"/>
      <c r="B15" s="177"/>
      <c r="C15" s="177"/>
      <c r="D15" s="178"/>
      <c r="E15" s="178"/>
      <c r="F15" s="179"/>
      <c r="G15" s="178"/>
      <c r="H15" s="180"/>
      <c r="I15" s="179" t="str">
        <f t="shared" ref="I15" si="24">IF(D15=8,(E15*F15*G15),"")</f>
        <v/>
      </c>
      <c r="J15" s="179"/>
      <c r="K15" s="179"/>
      <c r="L15" s="179" t="str">
        <f t="shared" ref="L15" si="25">IF(D15=14,(E15*F15*G15),"")</f>
        <v/>
      </c>
      <c r="M15" s="179" t="str">
        <f t="shared" ref="M15" si="26">IF(D15=16,(E15*F15*G15),"")</f>
        <v/>
      </c>
      <c r="N15" s="179" t="str">
        <f t="shared" ref="N15" si="27">IF(D15=20,(E15*F15*G15),"")</f>
        <v/>
      </c>
      <c r="O15" s="181"/>
      <c r="P15" s="182"/>
      <c r="Q15" s="182"/>
      <c r="R15" s="182"/>
      <c r="S15" s="182"/>
      <c r="T15" s="182"/>
      <c r="U15" s="182"/>
      <c r="V15" s="182"/>
      <c r="W15" s="182"/>
      <c r="X15" s="182"/>
      <c r="Y15" s="182"/>
      <c r="Z15" s="182"/>
    </row>
    <row r="16" spans="1:26" ht="15.75" customHeight="1" thickTop="1">
      <c r="A16" s="200"/>
      <c r="B16" s="201"/>
      <c r="C16" s="202"/>
      <c r="D16" s="353" t="s">
        <v>127</v>
      </c>
      <c r="E16" s="354"/>
      <c r="F16" s="354"/>
      <c r="G16" s="355"/>
      <c r="H16" s="203">
        <f t="shared" ref="H16:J16" si="28">SUM(H3:H15)</f>
        <v>0</v>
      </c>
      <c r="I16" s="203">
        <f t="shared" si="28"/>
        <v>55</v>
      </c>
      <c r="J16" s="203">
        <f t="shared" si="28"/>
        <v>110</v>
      </c>
      <c r="K16" s="203">
        <f>SUM(K3:K15)</f>
        <v>45.4</v>
      </c>
      <c r="L16" s="203">
        <f t="shared" ref="L16:N16" si="29">SUM(L3:L15)</f>
        <v>0</v>
      </c>
      <c r="M16" s="203">
        <f t="shared" si="29"/>
        <v>0</v>
      </c>
      <c r="N16" s="203">
        <f t="shared" si="29"/>
        <v>0</v>
      </c>
      <c r="O16" s="203">
        <f>SUM(O3:O15)</f>
        <v>0</v>
      </c>
      <c r="P16" s="182"/>
      <c r="Q16" s="182"/>
      <c r="R16" s="182"/>
      <c r="S16" s="182"/>
      <c r="T16" s="182"/>
      <c r="U16" s="182"/>
      <c r="V16" s="182"/>
      <c r="W16" s="182"/>
      <c r="X16" s="182"/>
      <c r="Y16" s="182"/>
      <c r="Z16" s="182"/>
    </row>
    <row r="17" spans="1:26" ht="15.75" customHeight="1">
      <c r="A17" s="204"/>
      <c r="B17" s="205"/>
      <c r="C17" s="206"/>
      <c r="D17" s="344" t="s">
        <v>128</v>
      </c>
      <c r="E17" s="345"/>
      <c r="F17" s="345"/>
      <c r="G17" s="346"/>
      <c r="H17" s="207">
        <v>0.222</v>
      </c>
      <c r="I17" s="207">
        <v>0.39500000000000002</v>
      </c>
      <c r="J17" s="207">
        <v>0.61699999999999999</v>
      </c>
      <c r="K17" s="207">
        <v>0.88800000000000001</v>
      </c>
      <c r="L17" s="207">
        <v>1.208</v>
      </c>
      <c r="M17" s="207">
        <v>1.5780000000000001</v>
      </c>
      <c r="N17" s="207">
        <v>2.4660000000000002</v>
      </c>
      <c r="O17" s="208">
        <v>3.5510000000000002</v>
      </c>
      <c r="P17" s="182"/>
      <c r="Q17" s="209"/>
      <c r="R17" s="209"/>
      <c r="S17" s="209"/>
      <c r="T17" s="209"/>
      <c r="U17" s="209"/>
      <c r="V17" s="209"/>
      <c r="W17" s="209"/>
      <c r="X17" s="209"/>
      <c r="Y17" s="209"/>
      <c r="Z17" s="209"/>
    </row>
    <row r="18" spans="1:26" ht="15.75" customHeight="1" thickBot="1">
      <c r="A18" s="210"/>
      <c r="B18" s="211"/>
      <c r="C18" s="212"/>
      <c r="D18" s="347" t="s">
        <v>129</v>
      </c>
      <c r="E18" s="348"/>
      <c r="F18" s="348"/>
      <c r="G18" s="349"/>
      <c r="H18" s="213">
        <f t="shared" ref="H18:O18" si="30">H16*H17</f>
        <v>0</v>
      </c>
      <c r="I18" s="213">
        <f t="shared" si="30"/>
        <v>21.725000000000001</v>
      </c>
      <c r="J18" s="213">
        <f t="shared" si="30"/>
        <v>67.87</v>
      </c>
      <c r="K18" s="213">
        <f t="shared" si="30"/>
        <v>40.315199999999997</v>
      </c>
      <c r="L18" s="213">
        <f t="shared" si="30"/>
        <v>0</v>
      </c>
      <c r="M18" s="213">
        <f t="shared" si="30"/>
        <v>0</v>
      </c>
      <c r="N18" s="213">
        <f t="shared" si="30"/>
        <v>0</v>
      </c>
      <c r="O18" s="214">
        <f t="shared" si="30"/>
        <v>0</v>
      </c>
      <c r="P18" s="182"/>
      <c r="Q18" s="209"/>
      <c r="R18" s="209"/>
      <c r="S18" s="209"/>
      <c r="T18" s="209"/>
      <c r="U18" s="209"/>
      <c r="V18" s="209"/>
      <c r="W18" s="209"/>
      <c r="X18" s="209"/>
      <c r="Y18" s="209"/>
      <c r="Z18" s="209"/>
    </row>
    <row r="19" spans="1:26" ht="15.75" customHeight="1" thickTop="1">
      <c r="A19" s="209"/>
      <c r="B19" s="209"/>
      <c r="C19" s="209"/>
      <c r="D19" s="209"/>
      <c r="E19" s="209"/>
      <c r="F19" s="209"/>
      <c r="G19" s="209"/>
      <c r="H19" s="209"/>
      <c r="I19" s="209"/>
      <c r="J19" s="209"/>
      <c r="K19" s="209"/>
      <c r="L19" s="209"/>
      <c r="M19" s="209"/>
      <c r="N19" s="209"/>
      <c r="O19" s="209"/>
      <c r="P19" s="209"/>
      <c r="Q19" s="209"/>
      <c r="R19" s="209"/>
      <c r="S19" s="209"/>
      <c r="T19" s="209"/>
      <c r="U19" s="209"/>
      <c r="V19" s="209"/>
      <c r="W19" s="209"/>
      <c r="X19" s="209"/>
      <c r="Y19" s="209"/>
      <c r="Z19" s="209"/>
    </row>
    <row r="20" spans="1:26" ht="15.75" customHeight="1" thickBot="1">
      <c r="A20" s="209"/>
      <c r="B20" s="209"/>
      <c r="C20" s="209"/>
      <c r="D20" s="209"/>
      <c r="E20" s="209"/>
      <c r="F20" s="209"/>
      <c r="G20" s="209"/>
      <c r="H20" s="209"/>
      <c r="I20" s="209"/>
      <c r="J20" s="209"/>
      <c r="K20" s="209"/>
      <c r="L20" s="209"/>
      <c r="M20" s="209"/>
      <c r="N20" s="209"/>
      <c r="O20" s="209"/>
      <c r="P20" s="209"/>
      <c r="Q20" s="209"/>
      <c r="R20" s="209"/>
      <c r="S20" s="209"/>
      <c r="T20" s="209"/>
      <c r="U20" s="209"/>
      <c r="V20" s="209"/>
      <c r="W20" s="209"/>
      <c r="X20" s="209"/>
      <c r="Y20" s="209"/>
      <c r="Z20" s="209"/>
    </row>
    <row r="21" spans="1:26" ht="26.1" customHeight="1" thickBot="1">
      <c r="A21" s="350" t="s">
        <v>223</v>
      </c>
      <c r="B21" s="351"/>
      <c r="C21" s="351"/>
      <c r="D21" s="351"/>
      <c r="E21" s="351"/>
      <c r="F21" s="351"/>
      <c r="G21" s="351"/>
      <c r="H21" s="351"/>
      <c r="I21" s="351"/>
      <c r="J21" s="351"/>
      <c r="K21" s="351"/>
      <c r="L21" s="351"/>
      <c r="M21" s="351"/>
      <c r="N21" s="351"/>
      <c r="O21" s="352"/>
    </row>
    <row r="22" spans="1:26" ht="30" customHeight="1" thickBot="1">
      <c r="A22" s="187" t="s">
        <v>8</v>
      </c>
      <c r="B22" s="188" t="s">
        <v>113</v>
      </c>
      <c r="C22" s="189" t="s">
        <v>114</v>
      </c>
      <c r="D22" s="189" t="s">
        <v>115</v>
      </c>
      <c r="E22" s="189" t="s">
        <v>116</v>
      </c>
      <c r="F22" s="190" t="s">
        <v>117</v>
      </c>
      <c r="G22" s="190" t="s">
        <v>118</v>
      </c>
      <c r="H22" s="191" t="s">
        <v>119</v>
      </c>
      <c r="I22" s="191" t="s">
        <v>120</v>
      </c>
      <c r="J22" s="191" t="s">
        <v>121</v>
      </c>
      <c r="K22" s="191" t="s">
        <v>122</v>
      </c>
      <c r="L22" s="191" t="s">
        <v>123</v>
      </c>
      <c r="M22" s="191" t="s">
        <v>124</v>
      </c>
      <c r="N22" s="191" t="s">
        <v>125</v>
      </c>
      <c r="O22" s="192" t="s">
        <v>126</v>
      </c>
      <c r="P22" s="193"/>
      <c r="Q22" s="193"/>
      <c r="R22" s="193"/>
      <c r="S22" s="193"/>
      <c r="T22" s="193"/>
      <c r="U22" s="193"/>
      <c r="V22" s="193"/>
      <c r="W22" s="193"/>
      <c r="X22" s="193"/>
      <c r="Y22" s="193"/>
      <c r="Z22" s="193"/>
    </row>
    <row r="23" spans="1:26" ht="30" customHeight="1" thickTop="1" thickBot="1">
      <c r="A23" s="194"/>
      <c r="B23" s="195" t="s">
        <v>220</v>
      </c>
      <c r="C23" s="196"/>
      <c r="D23" s="196"/>
      <c r="E23" s="196"/>
      <c r="F23" s="197"/>
      <c r="G23" s="197"/>
      <c r="H23" s="198"/>
      <c r="I23" s="198"/>
      <c r="J23" s="198"/>
      <c r="K23" s="198"/>
      <c r="L23" s="198"/>
      <c r="M23" s="198"/>
      <c r="N23" s="198"/>
      <c r="O23" s="199"/>
      <c r="P23" s="193"/>
      <c r="Q23" s="193"/>
      <c r="R23" s="193"/>
      <c r="S23" s="193"/>
      <c r="T23" s="193"/>
      <c r="U23" s="193"/>
      <c r="V23" s="193"/>
      <c r="W23" s="193"/>
      <c r="X23" s="193"/>
      <c r="Y23" s="193"/>
      <c r="Z23" s="193"/>
    </row>
    <row r="24" spans="1:26" ht="19.5" customHeight="1" thickTop="1">
      <c r="A24" s="175"/>
      <c r="B24" s="176" t="s">
        <v>222</v>
      </c>
      <c r="C24" s="177"/>
      <c r="D24" s="178"/>
      <c r="E24" s="178"/>
      <c r="F24" s="179"/>
      <c r="G24" s="178"/>
      <c r="H24" s="180"/>
      <c r="I24" s="179"/>
      <c r="J24" s="179"/>
      <c r="K24" s="179"/>
      <c r="L24" s="179"/>
      <c r="M24" s="179"/>
      <c r="N24" s="179"/>
      <c r="O24" s="181"/>
      <c r="P24" s="182"/>
      <c r="Q24" s="182"/>
      <c r="R24" s="182"/>
      <c r="S24" s="182"/>
      <c r="T24" s="182"/>
      <c r="U24" s="182"/>
      <c r="V24" s="182"/>
      <c r="W24" s="182"/>
      <c r="X24" s="182"/>
      <c r="Y24" s="182"/>
      <c r="Z24" s="182"/>
    </row>
    <row r="25" spans="1:26" ht="14.25" customHeight="1">
      <c r="A25" s="175"/>
      <c r="B25" s="185"/>
      <c r="C25" s="177"/>
      <c r="D25" s="178">
        <v>8</v>
      </c>
      <c r="E25" s="178">
        <v>3</v>
      </c>
      <c r="F25" s="179">
        <f>ROUNDUP(3/0.25+1,0)</f>
        <v>13</v>
      </c>
      <c r="G25" s="178">
        <v>1</v>
      </c>
      <c r="H25" s="180" t="str">
        <f t="shared" ref="H25:H26" si="31">IF(D25=6,E25*F25*G25,"")</f>
        <v/>
      </c>
      <c r="I25" s="179">
        <f t="shared" ref="I25:I26" si="32">IF(D25=8,(E25*F25*G25),"")</f>
        <v>39</v>
      </c>
      <c r="J25" s="179" t="str">
        <f t="shared" ref="J25:J26" si="33">IF(D25=10,(E25*F25*G25),"")</f>
        <v/>
      </c>
      <c r="K25" s="179" t="str">
        <f t="shared" ref="K25:K26" si="34">IF(D25=12,(E25*F25*G25),"")</f>
        <v/>
      </c>
      <c r="L25" s="179" t="str">
        <f t="shared" ref="L25:L26" si="35">IF(D25=14,(E25*F25*G25),"")</f>
        <v/>
      </c>
      <c r="M25" s="179" t="str">
        <f t="shared" ref="M25:M26" si="36">IF(D25=16,(E25*F25*G25),"")</f>
        <v/>
      </c>
      <c r="N25" s="179" t="str">
        <f t="shared" ref="N25:N26" si="37">IF(D25=20,(E25*F25*G25),"")</f>
        <v/>
      </c>
      <c r="O25" s="181" t="str">
        <f t="shared" ref="O25:O26" si="38">IF(D25=24,(E25*F25*G25),"")</f>
        <v/>
      </c>
      <c r="P25" s="182"/>
      <c r="Q25" s="182"/>
      <c r="R25" s="182"/>
      <c r="S25" s="182"/>
      <c r="T25" s="182"/>
      <c r="U25" s="182"/>
      <c r="V25" s="182"/>
      <c r="W25" s="182"/>
      <c r="X25" s="182"/>
      <c r="Y25" s="182"/>
      <c r="Z25" s="182"/>
    </row>
    <row r="26" spans="1:26" ht="14.25" customHeight="1">
      <c r="A26" s="175"/>
      <c r="B26" s="185"/>
      <c r="C26" s="176"/>
      <c r="D26" s="178">
        <v>8</v>
      </c>
      <c r="E26" s="178">
        <v>3</v>
      </c>
      <c r="F26" s="179">
        <f>ROUNDUP(3/0.25+1,0)</f>
        <v>13</v>
      </c>
      <c r="G26" s="178">
        <v>1</v>
      </c>
      <c r="H26" s="180" t="str">
        <f t="shared" si="31"/>
        <v/>
      </c>
      <c r="I26" s="179">
        <f t="shared" si="32"/>
        <v>39</v>
      </c>
      <c r="J26" s="179" t="str">
        <f t="shared" si="33"/>
        <v/>
      </c>
      <c r="K26" s="179" t="str">
        <f t="shared" si="34"/>
        <v/>
      </c>
      <c r="L26" s="179" t="str">
        <f t="shared" si="35"/>
        <v/>
      </c>
      <c r="M26" s="179" t="str">
        <f t="shared" si="36"/>
        <v/>
      </c>
      <c r="N26" s="179" t="str">
        <f t="shared" si="37"/>
        <v/>
      </c>
      <c r="O26" s="181" t="str">
        <f t="shared" si="38"/>
        <v/>
      </c>
      <c r="P26" s="182"/>
      <c r="Q26" s="182"/>
      <c r="R26" s="182"/>
      <c r="S26" s="182"/>
      <c r="T26" s="182"/>
      <c r="U26" s="182"/>
      <c r="V26" s="182"/>
      <c r="W26" s="182"/>
      <c r="X26" s="182"/>
      <c r="Y26" s="182"/>
      <c r="Z26" s="182"/>
    </row>
    <row r="27" spans="1:26" ht="19.5" customHeight="1">
      <c r="A27" s="175"/>
      <c r="B27" s="176" t="s">
        <v>201</v>
      </c>
      <c r="C27" s="177"/>
      <c r="D27" s="178"/>
      <c r="E27" s="178"/>
      <c r="F27" s="179"/>
      <c r="G27" s="178"/>
      <c r="H27" s="180"/>
      <c r="I27" s="179"/>
      <c r="J27" s="179"/>
      <c r="K27" s="179"/>
      <c r="L27" s="179"/>
      <c r="M27" s="179"/>
      <c r="N27" s="179"/>
      <c r="O27" s="181"/>
      <c r="P27" s="182"/>
      <c r="Q27" s="182"/>
      <c r="R27" s="182"/>
      <c r="S27" s="182"/>
      <c r="T27" s="182"/>
      <c r="U27" s="182"/>
      <c r="V27" s="182"/>
      <c r="W27" s="182"/>
      <c r="X27" s="182"/>
      <c r="Y27" s="182"/>
      <c r="Z27" s="182"/>
    </row>
    <row r="28" spans="1:26" ht="14.25" customHeight="1">
      <c r="A28" s="184"/>
      <c r="B28" s="185"/>
      <c r="C28" s="177"/>
      <c r="D28" s="178">
        <v>12</v>
      </c>
      <c r="E28" s="178">
        <v>3.5</v>
      </c>
      <c r="F28" s="179">
        <f>ROUNDUP(3.5/0.15+1,0)</f>
        <v>25</v>
      </c>
      <c r="G28" s="178">
        <v>2</v>
      </c>
      <c r="H28" s="180" t="str">
        <f t="shared" ref="H28:H29" si="39">IF(D28=6,E28*F28*G28,"")</f>
        <v/>
      </c>
      <c r="I28" s="179" t="str">
        <f t="shared" ref="I28:I29" si="40">IF(D28=8,(E28*F28*G28),"")</f>
        <v/>
      </c>
      <c r="J28" s="179" t="str">
        <f t="shared" ref="J28:J29" si="41">IF(D28=10,(E28*F28*G28),"")</f>
        <v/>
      </c>
      <c r="K28" s="179">
        <f t="shared" ref="K28:K29" si="42">IF(D28=12,(E28*F28*G28),"")</f>
        <v>175</v>
      </c>
      <c r="L28" s="179" t="str">
        <f t="shared" ref="L28:L29" si="43">IF(D28=14,(E28*F28*G28),"")</f>
        <v/>
      </c>
      <c r="M28" s="179" t="str">
        <f t="shared" ref="M28:M29" si="44">IF(D28=16,(E28*F28*G28),"")</f>
        <v/>
      </c>
      <c r="N28" s="179" t="str">
        <f t="shared" ref="N28:N29" si="45">IF(D28=20,(E28*F28*G28),"")</f>
        <v/>
      </c>
      <c r="O28" s="181" t="str">
        <f t="shared" ref="O28:O29" si="46">IF(D28=24,(E28*F28*G28),"")</f>
        <v/>
      </c>
      <c r="P28" s="182"/>
      <c r="Q28" s="182"/>
      <c r="R28" s="182"/>
      <c r="S28" s="182"/>
      <c r="T28" s="182"/>
      <c r="U28" s="182"/>
      <c r="V28" s="182"/>
      <c r="W28" s="182"/>
      <c r="X28" s="182"/>
      <c r="Y28" s="182"/>
      <c r="Z28" s="182"/>
    </row>
    <row r="29" spans="1:26" ht="14.25" customHeight="1">
      <c r="A29" s="175"/>
      <c r="B29" s="185"/>
      <c r="C29" s="177"/>
      <c r="D29" s="178">
        <v>12</v>
      </c>
      <c r="E29" s="178">
        <v>3.5</v>
      </c>
      <c r="F29" s="179">
        <f>ROUNDUP(3.5/0.15+1,0)</f>
        <v>25</v>
      </c>
      <c r="G29" s="178">
        <v>2</v>
      </c>
      <c r="H29" s="180" t="str">
        <f t="shared" si="39"/>
        <v/>
      </c>
      <c r="I29" s="179" t="str">
        <f t="shared" si="40"/>
        <v/>
      </c>
      <c r="J29" s="179" t="str">
        <f t="shared" si="41"/>
        <v/>
      </c>
      <c r="K29" s="179">
        <f t="shared" si="42"/>
        <v>175</v>
      </c>
      <c r="L29" s="179" t="str">
        <f t="shared" si="43"/>
        <v/>
      </c>
      <c r="M29" s="179" t="str">
        <f t="shared" si="44"/>
        <v/>
      </c>
      <c r="N29" s="179" t="str">
        <f t="shared" si="45"/>
        <v/>
      </c>
      <c r="O29" s="181" t="str">
        <f t="shared" si="46"/>
        <v/>
      </c>
      <c r="P29" s="182"/>
      <c r="Q29" s="182"/>
      <c r="R29" s="182"/>
      <c r="S29" s="182"/>
      <c r="T29" s="182"/>
      <c r="U29" s="182"/>
      <c r="V29" s="182"/>
      <c r="W29" s="182"/>
      <c r="X29" s="182"/>
      <c r="Y29" s="182"/>
      <c r="Z29" s="182"/>
    </row>
    <row r="30" spans="1:26" ht="14.25" customHeight="1">
      <c r="A30" s="175"/>
      <c r="B30" s="185"/>
      <c r="C30" s="177"/>
      <c r="D30" s="178"/>
      <c r="E30" s="178"/>
      <c r="F30" s="179"/>
      <c r="G30" s="178"/>
      <c r="H30" s="180"/>
      <c r="I30" s="179"/>
      <c r="J30" s="179"/>
      <c r="K30" s="179"/>
      <c r="L30" s="179"/>
      <c r="M30" s="179"/>
      <c r="N30" s="179"/>
      <c r="O30" s="181"/>
      <c r="P30" s="182"/>
      <c r="Q30" s="182"/>
      <c r="R30" s="182"/>
      <c r="S30" s="182"/>
      <c r="T30" s="182"/>
      <c r="U30" s="182"/>
      <c r="V30" s="182"/>
      <c r="W30" s="182"/>
      <c r="X30" s="182"/>
      <c r="Y30" s="182"/>
      <c r="Z30" s="182"/>
    </row>
    <row r="31" spans="1:26" ht="14.25" customHeight="1" thickBot="1">
      <c r="A31" s="175"/>
      <c r="B31" s="177"/>
      <c r="C31" s="177"/>
      <c r="D31" s="178"/>
      <c r="E31" s="178"/>
      <c r="F31" s="179"/>
      <c r="G31" s="178"/>
      <c r="H31" s="180"/>
      <c r="I31" s="179" t="str">
        <f t="shared" ref="I31" si="47">IF(D31=8,(E31*F31*G31),"")</f>
        <v/>
      </c>
      <c r="J31" s="179"/>
      <c r="K31" s="179"/>
      <c r="L31" s="179" t="str">
        <f t="shared" ref="L31" si="48">IF(D31=14,(E31*F31*G31),"")</f>
        <v/>
      </c>
      <c r="M31" s="179" t="str">
        <f t="shared" ref="M31" si="49">IF(D31=16,(E31*F31*G31),"")</f>
        <v/>
      </c>
      <c r="N31" s="179" t="str">
        <f t="shared" ref="N31" si="50">IF(D31=20,(E31*F31*G31),"")</f>
        <v/>
      </c>
      <c r="O31" s="181"/>
      <c r="P31" s="182"/>
      <c r="Q31" s="182"/>
      <c r="R31" s="182"/>
      <c r="S31" s="182"/>
      <c r="T31" s="182"/>
      <c r="U31" s="182"/>
      <c r="V31" s="182"/>
      <c r="W31" s="182"/>
      <c r="X31" s="182"/>
      <c r="Y31" s="182"/>
      <c r="Z31" s="182"/>
    </row>
    <row r="32" spans="1:26" ht="15.75" customHeight="1" thickTop="1">
      <c r="A32" s="200"/>
      <c r="B32" s="201"/>
      <c r="C32" s="202"/>
      <c r="D32" s="353" t="s">
        <v>127</v>
      </c>
      <c r="E32" s="354"/>
      <c r="F32" s="354"/>
      <c r="G32" s="355"/>
      <c r="H32" s="203">
        <f t="shared" ref="H32:O32" si="51">SUM(H23:H31)</f>
        <v>0</v>
      </c>
      <c r="I32" s="203">
        <f t="shared" si="51"/>
        <v>78</v>
      </c>
      <c r="J32" s="203">
        <f t="shared" si="51"/>
        <v>0</v>
      </c>
      <c r="K32" s="203">
        <f t="shared" si="51"/>
        <v>350</v>
      </c>
      <c r="L32" s="203">
        <f t="shared" si="51"/>
        <v>0</v>
      </c>
      <c r="M32" s="203">
        <f t="shared" si="51"/>
        <v>0</v>
      </c>
      <c r="N32" s="203">
        <f t="shared" si="51"/>
        <v>0</v>
      </c>
      <c r="O32" s="203">
        <f t="shared" si="51"/>
        <v>0</v>
      </c>
      <c r="P32" s="182"/>
      <c r="Q32" s="182"/>
      <c r="R32" s="182"/>
      <c r="S32" s="182"/>
      <c r="T32" s="182"/>
      <c r="U32" s="182"/>
      <c r="V32" s="182"/>
      <c r="W32" s="182"/>
      <c r="X32" s="182"/>
      <c r="Y32" s="182"/>
      <c r="Z32" s="182"/>
    </row>
    <row r="33" spans="1:26" ht="15.75" customHeight="1">
      <c r="A33" s="204"/>
      <c r="B33" s="205"/>
      <c r="C33" s="206"/>
      <c r="D33" s="344" t="s">
        <v>128</v>
      </c>
      <c r="E33" s="345"/>
      <c r="F33" s="345"/>
      <c r="G33" s="346"/>
      <c r="H33" s="207">
        <v>0.222</v>
      </c>
      <c r="I33" s="207">
        <v>0.39500000000000002</v>
      </c>
      <c r="J33" s="207">
        <v>0.61699999999999999</v>
      </c>
      <c r="K33" s="207">
        <v>0.88800000000000001</v>
      </c>
      <c r="L33" s="207">
        <v>1.208</v>
      </c>
      <c r="M33" s="207">
        <v>1.5780000000000001</v>
      </c>
      <c r="N33" s="207">
        <v>2.4660000000000002</v>
      </c>
      <c r="O33" s="208">
        <v>3.5510000000000002</v>
      </c>
      <c r="P33" s="182"/>
      <c r="Q33" s="209"/>
      <c r="R33" s="209"/>
      <c r="S33" s="209"/>
      <c r="T33" s="209"/>
      <c r="U33" s="209"/>
      <c r="V33" s="209"/>
      <c r="W33" s="209"/>
      <c r="X33" s="209"/>
      <c r="Y33" s="209"/>
      <c r="Z33" s="209"/>
    </row>
    <row r="34" spans="1:26" ht="15.75" customHeight="1" thickBot="1">
      <c r="A34" s="210"/>
      <c r="B34" s="211"/>
      <c r="C34" s="212"/>
      <c r="D34" s="347" t="s">
        <v>129</v>
      </c>
      <c r="E34" s="348"/>
      <c r="F34" s="348"/>
      <c r="G34" s="349"/>
      <c r="H34" s="213">
        <f t="shared" ref="H34:O34" si="52">H32*H33</f>
        <v>0</v>
      </c>
      <c r="I34" s="213">
        <f t="shared" si="52"/>
        <v>30.810000000000002</v>
      </c>
      <c r="J34" s="213">
        <f t="shared" si="52"/>
        <v>0</v>
      </c>
      <c r="K34" s="213">
        <f t="shared" si="52"/>
        <v>310.8</v>
      </c>
      <c r="L34" s="213">
        <f t="shared" si="52"/>
        <v>0</v>
      </c>
      <c r="M34" s="213">
        <f t="shared" si="52"/>
        <v>0</v>
      </c>
      <c r="N34" s="213">
        <f t="shared" si="52"/>
        <v>0</v>
      </c>
      <c r="O34" s="214">
        <f t="shared" si="52"/>
        <v>0</v>
      </c>
      <c r="P34" s="182"/>
      <c r="Q34" s="209"/>
      <c r="R34" s="209"/>
      <c r="S34" s="209"/>
      <c r="T34" s="209"/>
      <c r="U34" s="209"/>
      <c r="V34" s="209"/>
      <c r="W34" s="209"/>
      <c r="X34" s="209"/>
      <c r="Y34" s="209"/>
      <c r="Z34" s="209"/>
    </row>
    <row r="35" spans="1:26" ht="15.75" customHeight="1" thickTop="1">
      <c r="A35" s="209"/>
      <c r="B35" s="209"/>
      <c r="C35" s="209"/>
      <c r="D35" s="209"/>
      <c r="E35" s="209"/>
      <c r="F35" s="209">
        <f>SUM(E35)</f>
        <v>0</v>
      </c>
      <c r="G35" s="209"/>
      <c r="H35" s="209"/>
      <c r="I35" s="209"/>
      <c r="J35" s="209"/>
      <c r="K35" s="209"/>
      <c r="L35" s="209"/>
      <c r="M35" s="209"/>
      <c r="N35" s="209"/>
      <c r="O35" s="209"/>
      <c r="P35" s="209"/>
      <c r="Q35" s="209"/>
      <c r="R35" s="209"/>
      <c r="S35" s="209"/>
      <c r="T35" s="209"/>
      <c r="U35" s="209"/>
      <c r="V35" s="209"/>
      <c r="W35" s="209"/>
      <c r="X35" s="209"/>
      <c r="Y35" s="209"/>
      <c r="Z35" s="209"/>
    </row>
    <row r="36" spans="1:26" ht="15.75" customHeight="1">
      <c r="A36" s="209"/>
      <c r="B36" s="209"/>
      <c r="C36" s="209"/>
      <c r="D36" s="209"/>
      <c r="E36" s="209"/>
      <c r="F36" s="209"/>
      <c r="G36" s="209"/>
      <c r="H36" s="209"/>
      <c r="I36" s="209"/>
      <c r="J36" s="209"/>
      <c r="K36" s="209"/>
      <c r="L36" s="209"/>
      <c r="M36" s="209"/>
      <c r="N36" s="209"/>
      <c r="O36" s="209"/>
      <c r="P36" s="209"/>
      <c r="Q36" s="209"/>
      <c r="R36" s="209"/>
      <c r="S36" s="209"/>
      <c r="T36" s="209"/>
      <c r="U36" s="209"/>
      <c r="V36" s="209"/>
      <c r="W36" s="209"/>
      <c r="X36" s="209"/>
      <c r="Y36" s="209"/>
      <c r="Z36" s="209"/>
    </row>
    <row r="37" spans="1:26" ht="15.75" customHeight="1">
      <c r="A37" s="209"/>
      <c r="B37" s="209"/>
      <c r="C37" s="209"/>
      <c r="D37" s="209"/>
      <c r="E37" s="209"/>
      <c r="F37" s="209"/>
      <c r="G37" s="209"/>
      <c r="H37" s="209"/>
      <c r="I37" s="209"/>
      <c r="J37" s="209"/>
      <c r="K37" s="209"/>
      <c r="L37" s="209"/>
      <c r="M37" s="209"/>
      <c r="N37" s="209"/>
      <c r="O37" s="209"/>
      <c r="P37" s="209"/>
      <c r="Q37" s="209"/>
      <c r="R37" s="209"/>
      <c r="S37" s="209"/>
      <c r="T37" s="209"/>
      <c r="U37" s="209"/>
      <c r="V37" s="209"/>
      <c r="W37" s="209"/>
      <c r="X37" s="209"/>
      <c r="Y37" s="209"/>
      <c r="Z37" s="209"/>
    </row>
    <row r="38" spans="1:26" ht="15.75" customHeight="1">
      <c r="A38" s="209"/>
      <c r="B38" s="209"/>
      <c r="C38" s="209"/>
      <c r="D38" s="209"/>
      <c r="E38" s="209"/>
      <c r="F38" s="209"/>
      <c r="G38" s="209"/>
      <c r="H38" s="209"/>
      <c r="I38" s="209"/>
      <c r="J38" s="209"/>
      <c r="K38" s="209"/>
      <c r="L38" s="209"/>
      <c r="M38" s="209"/>
      <c r="N38" s="209"/>
      <c r="O38" s="209"/>
      <c r="P38" s="209"/>
      <c r="Q38" s="209"/>
      <c r="R38" s="209"/>
      <c r="S38" s="209"/>
      <c r="T38" s="209"/>
      <c r="U38" s="209"/>
      <c r="V38" s="209"/>
      <c r="W38" s="209"/>
      <c r="X38" s="209"/>
      <c r="Y38" s="209"/>
      <c r="Z38" s="209"/>
    </row>
    <row r="39" spans="1:26" ht="15.75" customHeight="1">
      <c r="A39" s="209"/>
      <c r="B39" s="209"/>
      <c r="C39" s="209"/>
      <c r="D39" s="209"/>
      <c r="E39" s="209"/>
      <c r="F39" s="209"/>
      <c r="G39" s="209"/>
      <c r="H39" s="209"/>
      <c r="I39" s="209"/>
      <c r="J39" s="209"/>
      <c r="K39" s="209"/>
      <c r="L39" s="209"/>
      <c r="M39" s="209"/>
      <c r="N39" s="209"/>
      <c r="O39" s="209"/>
      <c r="P39" s="209"/>
      <c r="Q39" s="209"/>
      <c r="R39" s="209"/>
      <c r="S39" s="209"/>
      <c r="T39" s="209"/>
      <c r="U39" s="209"/>
      <c r="V39" s="209"/>
      <c r="W39" s="209"/>
      <c r="X39" s="209"/>
      <c r="Y39" s="209"/>
      <c r="Z39" s="209"/>
    </row>
    <row r="40" spans="1:26" ht="15.75" customHeight="1">
      <c r="A40" s="209"/>
      <c r="B40" s="209"/>
      <c r="C40" s="209"/>
      <c r="D40" s="209"/>
      <c r="E40" s="209"/>
      <c r="F40" s="209"/>
      <c r="G40" s="209"/>
      <c r="H40" s="209"/>
      <c r="I40" s="209"/>
      <c r="J40" s="209"/>
      <c r="K40" s="209"/>
      <c r="L40" s="209"/>
      <c r="M40" s="209"/>
      <c r="N40" s="209"/>
      <c r="O40" s="209"/>
      <c r="P40" s="209"/>
      <c r="Q40" s="209"/>
      <c r="R40" s="209"/>
      <c r="S40" s="209"/>
      <c r="T40" s="209"/>
      <c r="U40" s="209"/>
      <c r="V40" s="209"/>
      <c r="W40" s="209"/>
      <c r="X40" s="209"/>
      <c r="Y40" s="209"/>
      <c r="Z40" s="209"/>
    </row>
    <row r="41" spans="1:26" ht="15.75" customHeight="1">
      <c r="A41" s="209"/>
      <c r="B41" s="209"/>
      <c r="C41" s="209"/>
      <c r="D41" s="209"/>
      <c r="E41" s="209"/>
      <c r="F41" s="209"/>
      <c r="G41" s="209"/>
      <c r="H41" s="209"/>
      <c r="I41" s="209"/>
      <c r="J41" s="209"/>
      <c r="K41" s="209"/>
      <c r="L41" s="209"/>
      <c r="M41" s="209"/>
      <c r="N41" s="209"/>
      <c r="O41" s="209"/>
      <c r="P41" s="209"/>
      <c r="Q41" s="209"/>
      <c r="R41" s="209"/>
      <c r="S41" s="209"/>
      <c r="T41" s="209"/>
      <c r="U41" s="209"/>
      <c r="V41" s="209"/>
      <c r="W41" s="209"/>
      <c r="X41" s="209"/>
      <c r="Y41" s="209"/>
      <c r="Z41" s="209"/>
    </row>
    <row r="42" spans="1:26" ht="15.75" customHeight="1">
      <c r="A42" s="209"/>
      <c r="B42" s="209"/>
      <c r="C42" s="209"/>
      <c r="D42" s="209"/>
      <c r="E42" s="209"/>
      <c r="F42" s="209"/>
      <c r="G42" s="209"/>
      <c r="H42" s="209"/>
      <c r="I42" s="209"/>
      <c r="J42" s="209"/>
      <c r="K42" s="209"/>
      <c r="L42" s="209"/>
      <c r="M42" s="209"/>
      <c r="N42" s="209"/>
      <c r="O42" s="209"/>
      <c r="P42" s="209"/>
      <c r="Q42" s="209"/>
      <c r="R42" s="209"/>
      <c r="S42" s="209"/>
      <c r="T42" s="209"/>
      <c r="U42" s="209"/>
      <c r="V42" s="209"/>
      <c r="W42" s="209"/>
      <c r="X42" s="209"/>
      <c r="Y42" s="209"/>
      <c r="Z42" s="209"/>
    </row>
    <row r="43" spans="1:26" ht="15.75" customHeight="1">
      <c r="A43" s="209"/>
      <c r="B43" s="209"/>
      <c r="C43" s="209"/>
      <c r="D43" s="209"/>
      <c r="E43" s="209"/>
      <c r="F43" s="209"/>
      <c r="G43" s="209"/>
      <c r="H43" s="209"/>
      <c r="I43" s="209"/>
      <c r="J43" s="209"/>
      <c r="K43" s="209"/>
      <c r="L43" s="209"/>
      <c r="M43" s="209"/>
      <c r="N43" s="209"/>
      <c r="O43" s="209"/>
      <c r="P43" s="209"/>
      <c r="Q43" s="209"/>
      <c r="R43" s="209"/>
      <c r="S43" s="209"/>
      <c r="T43" s="209"/>
      <c r="U43" s="209"/>
      <c r="V43" s="209"/>
      <c r="W43" s="209"/>
      <c r="X43" s="209"/>
      <c r="Y43" s="209"/>
      <c r="Z43" s="209"/>
    </row>
    <row r="44" spans="1:26" ht="15.75" customHeight="1">
      <c r="A44" s="209"/>
      <c r="B44" s="209"/>
      <c r="C44" s="209"/>
      <c r="D44" s="209"/>
      <c r="E44" s="209"/>
      <c r="F44" s="209"/>
      <c r="G44" s="209"/>
      <c r="H44" s="209"/>
      <c r="I44" s="209"/>
      <c r="J44" s="209"/>
      <c r="K44" s="209"/>
      <c r="L44" s="209"/>
      <c r="M44" s="209"/>
      <c r="N44" s="209"/>
      <c r="O44" s="209"/>
      <c r="P44" s="209"/>
      <c r="Q44" s="209"/>
      <c r="R44" s="209"/>
      <c r="S44" s="209"/>
      <c r="T44" s="209"/>
      <c r="U44" s="209"/>
      <c r="V44" s="209"/>
      <c r="W44" s="209"/>
      <c r="X44" s="209"/>
      <c r="Y44" s="209"/>
      <c r="Z44" s="209"/>
    </row>
    <row r="45" spans="1:26" ht="15.75" customHeight="1">
      <c r="A45" s="209"/>
      <c r="B45" s="209"/>
      <c r="C45" s="209"/>
      <c r="D45" s="209"/>
      <c r="E45" s="209"/>
      <c r="F45" s="209"/>
      <c r="G45" s="209"/>
      <c r="H45" s="209"/>
      <c r="I45" s="209"/>
      <c r="J45" s="209"/>
      <c r="K45" s="209"/>
      <c r="L45" s="209"/>
      <c r="M45" s="209"/>
      <c r="N45" s="209"/>
      <c r="O45" s="209"/>
      <c r="P45" s="209"/>
      <c r="Q45" s="209"/>
      <c r="R45" s="209"/>
      <c r="S45" s="209"/>
      <c r="T45" s="209"/>
      <c r="U45" s="209"/>
      <c r="V45" s="209"/>
      <c r="W45" s="209"/>
      <c r="X45" s="209"/>
      <c r="Y45" s="209"/>
      <c r="Z45" s="209"/>
    </row>
    <row r="46" spans="1:26" ht="15.75" customHeight="1">
      <c r="A46" s="209"/>
      <c r="B46" s="209"/>
      <c r="C46" s="209"/>
      <c r="D46" s="209"/>
      <c r="E46" s="209"/>
      <c r="F46" s="209"/>
      <c r="G46" s="209"/>
      <c r="H46" s="209"/>
      <c r="I46" s="209"/>
      <c r="J46" s="209"/>
      <c r="K46" s="209"/>
      <c r="L46" s="209"/>
      <c r="M46" s="209"/>
      <c r="N46" s="209"/>
      <c r="O46" s="209"/>
      <c r="P46" s="209"/>
      <c r="Q46" s="209"/>
      <c r="R46" s="209"/>
      <c r="S46" s="209"/>
      <c r="T46" s="209"/>
      <c r="U46" s="209"/>
      <c r="V46" s="209"/>
      <c r="W46" s="209"/>
      <c r="X46" s="209"/>
      <c r="Y46" s="209"/>
      <c r="Z46" s="209"/>
    </row>
    <row r="47" spans="1:26" ht="15.75" customHeight="1">
      <c r="A47" s="209"/>
      <c r="B47" s="209"/>
      <c r="C47" s="209"/>
      <c r="D47" s="209"/>
      <c r="E47" s="209"/>
      <c r="F47" s="209"/>
      <c r="G47" s="209"/>
      <c r="H47" s="209"/>
      <c r="I47" s="209"/>
      <c r="J47" s="209"/>
      <c r="K47" s="209"/>
      <c r="L47" s="209"/>
      <c r="M47" s="209"/>
      <c r="N47" s="209"/>
      <c r="O47" s="209"/>
      <c r="P47" s="209"/>
      <c r="Q47" s="209"/>
      <c r="R47" s="209"/>
      <c r="S47" s="209"/>
      <c r="T47" s="209"/>
      <c r="U47" s="209"/>
      <c r="V47" s="209"/>
      <c r="W47" s="209"/>
      <c r="X47" s="209"/>
      <c r="Y47" s="209"/>
      <c r="Z47" s="209"/>
    </row>
    <row r="48" spans="1:26" ht="15.75" customHeight="1">
      <c r="A48" s="209"/>
      <c r="B48" s="209"/>
      <c r="C48" s="209"/>
      <c r="D48" s="209"/>
      <c r="E48" s="209"/>
      <c r="F48" s="209"/>
      <c r="G48" s="209"/>
      <c r="H48" s="209"/>
      <c r="I48" s="209"/>
      <c r="J48" s="209"/>
      <c r="K48" s="209"/>
      <c r="L48" s="209"/>
      <c r="M48" s="209"/>
      <c r="N48" s="209"/>
      <c r="O48" s="209"/>
      <c r="P48" s="209"/>
      <c r="Q48" s="209"/>
      <c r="R48" s="209"/>
      <c r="S48" s="209"/>
      <c r="T48" s="209"/>
      <c r="U48" s="209"/>
      <c r="V48" s="209"/>
      <c r="W48" s="209"/>
      <c r="X48" s="209"/>
      <c r="Y48" s="209"/>
      <c r="Z48" s="209"/>
    </row>
    <row r="49" spans="1:26" ht="15.75" customHeight="1">
      <c r="A49" s="209"/>
      <c r="B49" s="209"/>
      <c r="C49" s="209"/>
      <c r="D49" s="209"/>
      <c r="E49" s="209"/>
      <c r="F49" s="209"/>
      <c r="G49" s="209"/>
      <c r="H49" s="209"/>
      <c r="I49" s="209"/>
      <c r="J49" s="209"/>
      <c r="K49" s="209"/>
      <c r="L49" s="209"/>
      <c r="M49" s="209"/>
      <c r="N49" s="209"/>
      <c r="O49" s="209"/>
      <c r="P49" s="209"/>
      <c r="Q49" s="209"/>
      <c r="R49" s="209"/>
      <c r="S49" s="209"/>
      <c r="T49" s="209"/>
      <c r="U49" s="209"/>
      <c r="V49" s="209"/>
      <c r="W49" s="209"/>
      <c r="X49" s="209"/>
      <c r="Y49" s="209"/>
      <c r="Z49" s="209"/>
    </row>
    <row r="50" spans="1:26" ht="15.75" customHeight="1">
      <c r="A50" s="209"/>
      <c r="B50" s="209"/>
      <c r="C50" s="209"/>
      <c r="D50" s="209"/>
      <c r="E50" s="209"/>
      <c r="F50" s="209"/>
      <c r="G50" s="209"/>
      <c r="H50" s="209"/>
      <c r="I50" s="209"/>
      <c r="J50" s="209"/>
      <c r="K50" s="209"/>
      <c r="L50" s="209"/>
      <c r="M50" s="209"/>
      <c r="N50" s="209"/>
      <c r="O50" s="209"/>
      <c r="P50" s="209"/>
      <c r="Q50" s="209"/>
      <c r="R50" s="209"/>
      <c r="S50" s="209"/>
      <c r="T50" s="209"/>
      <c r="U50" s="209"/>
      <c r="V50" s="209"/>
      <c r="W50" s="209"/>
      <c r="X50" s="209"/>
      <c r="Y50" s="209"/>
      <c r="Z50" s="209"/>
    </row>
    <row r="51" spans="1:26" ht="15.75" customHeight="1">
      <c r="A51" s="209"/>
      <c r="B51" s="209"/>
      <c r="C51" s="209"/>
      <c r="D51" s="209"/>
      <c r="E51" s="209"/>
      <c r="F51" s="209"/>
      <c r="G51" s="209"/>
      <c r="H51" s="209"/>
      <c r="I51" s="209"/>
      <c r="J51" s="209"/>
      <c r="K51" s="209"/>
      <c r="L51" s="209"/>
      <c r="M51" s="209"/>
      <c r="N51" s="209"/>
      <c r="O51" s="209"/>
      <c r="P51" s="209"/>
      <c r="Q51" s="209"/>
      <c r="R51" s="209"/>
      <c r="S51" s="209"/>
      <c r="T51" s="209"/>
      <c r="U51" s="209"/>
      <c r="V51" s="209"/>
      <c r="W51" s="209"/>
      <c r="X51" s="209"/>
      <c r="Y51" s="209"/>
      <c r="Z51" s="209"/>
    </row>
    <row r="52" spans="1:26" ht="15.75" customHeight="1">
      <c r="A52" s="209"/>
      <c r="B52" s="209"/>
      <c r="C52" s="209"/>
      <c r="D52" s="209"/>
      <c r="E52" s="209"/>
      <c r="F52" s="209"/>
      <c r="G52" s="209"/>
      <c r="H52" s="209"/>
      <c r="I52" s="209"/>
      <c r="J52" s="209"/>
      <c r="K52" s="209"/>
      <c r="L52" s="209"/>
      <c r="M52" s="209"/>
      <c r="N52" s="209"/>
      <c r="O52" s="209"/>
      <c r="P52" s="209"/>
      <c r="Q52" s="209"/>
      <c r="R52" s="209"/>
      <c r="S52" s="209"/>
      <c r="T52" s="209"/>
      <c r="U52" s="209"/>
      <c r="V52" s="209"/>
      <c r="W52" s="209"/>
      <c r="X52" s="209"/>
      <c r="Y52" s="209"/>
      <c r="Z52" s="209"/>
    </row>
    <row r="53" spans="1:26" ht="15.75" customHeight="1">
      <c r="A53" s="209"/>
      <c r="B53" s="209"/>
      <c r="C53" s="209"/>
      <c r="D53" s="209"/>
      <c r="E53" s="209"/>
      <c r="F53" s="209"/>
      <c r="G53" s="209"/>
      <c r="H53" s="209"/>
      <c r="I53" s="209"/>
      <c r="J53" s="209"/>
      <c r="K53" s="209"/>
      <c r="L53" s="209"/>
      <c r="M53" s="209"/>
      <c r="N53" s="209"/>
      <c r="O53" s="209"/>
      <c r="P53" s="209"/>
      <c r="Q53" s="209"/>
      <c r="R53" s="209"/>
      <c r="S53" s="209"/>
      <c r="T53" s="209"/>
      <c r="U53" s="209"/>
      <c r="V53" s="209"/>
      <c r="W53" s="209"/>
      <c r="X53" s="209"/>
      <c r="Y53" s="209"/>
      <c r="Z53" s="209"/>
    </row>
    <row r="54" spans="1:26" ht="15.75" customHeight="1">
      <c r="A54" s="209"/>
      <c r="B54" s="209"/>
      <c r="C54" s="209"/>
      <c r="D54" s="209"/>
      <c r="E54" s="209"/>
      <c r="F54" s="209"/>
      <c r="G54" s="209"/>
      <c r="H54" s="209"/>
      <c r="I54" s="209"/>
      <c r="J54" s="209"/>
      <c r="K54" s="209"/>
      <c r="L54" s="209"/>
      <c r="M54" s="209"/>
      <c r="N54" s="209"/>
      <c r="O54" s="209"/>
      <c r="P54" s="209"/>
      <c r="Q54" s="209"/>
      <c r="R54" s="209"/>
      <c r="S54" s="209"/>
      <c r="T54" s="209"/>
      <c r="U54" s="209"/>
      <c r="V54" s="209"/>
      <c r="W54" s="209"/>
      <c r="X54" s="209"/>
      <c r="Y54" s="209"/>
      <c r="Z54" s="209"/>
    </row>
    <row r="55" spans="1:26" ht="15.75" customHeight="1">
      <c r="A55" s="209"/>
      <c r="B55" s="209"/>
      <c r="C55" s="209"/>
      <c r="D55" s="209"/>
      <c r="E55" s="209"/>
      <c r="F55" s="209"/>
      <c r="G55" s="209"/>
      <c r="H55" s="209"/>
      <c r="I55" s="209"/>
      <c r="J55" s="209"/>
      <c r="K55" s="209"/>
      <c r="L55" s="209"/>
      <c r="M55" s="209"/>
      <c r="N55" s="209"/>
      <c r="O55" s="209"/>
      <c r="P55" s="209"/>
      <c r="Q55" s="209"/>
      <c r="R55" s="209"/>
      <c r="S55" s="209"/>
      <c r="T55" s="209"/>
      <c r="U55" s="209"/>
      <c r="V55" s="209"/>
      <c r="W55" s="209"/>
      <c r="X55" s="209"/>
      <c r="Y55" s="209"/>
      <c r="Z55" s="209"/>
    </row>
    <row r="56" spans="1:26" ht="15.75" customHeight="1">
      <c r="A56" s="209"/>
      <c r="B56" s="209"/>
      <c r="C56" s="209"/>
      <c r="D56" s="209"/>
      <c r="E56" s="209"/>
      <c r="F56" s="209"/>
      <c r="G56" s="209"/>
      <c r="H56" s="209"/>
      <c r="I56" s="209"/>
      <c r="J56" s="209"/>
      <c r="K56" s="209"/>
      <c r="L56" s="209"/>
      <c r="M56" s="209"/>
      <c r="N56" s="209"/>
      <c r="O56" s="209"/>
      <c r="P56" s="209"/>
      <c r="Q56" s="209"/>
      <c r="R56" s="209"/>
      <c r="S56" s="209"/>
      <c r="T56" s="209"/>
      <c r="U56" s="209"/>
      <c r="V56" s="209"/>
      <c r="W56" s="209"/>
      <c r="X56" s="209"/>
      <c r="Y56" s="209"/>
      <c r="Z56" s="209"/>
    </row>
    <row r="57" spans="1:26" ht="15.75" customHeight="1">
      <c r="A57" s="209"/>
      <c r="B57" s="209"/>
      <c r="C57" s="209"/>
      <c r="D57" s="209"/>
      <c r="E57" s="209"/>
      <c r="F57" s="209"/>
      <c r="G57" s="209"/>
      <c r="H57" s="209"/>
      <c r="I57" s="209"/>
      <c r="J57" s="209"/>
      <c r="K57" s="209"/>
      <c r="L57" s="209"/>
      <c r="M57" s="209"/>
      <c r="N57" s="209"/>
      <c r="O57" s="209"/>
      <c r="P57" s="209"/>
      <c r="Q57" s="209"/>
      <c r="R57" s="209"/>
      <c r="S57" s="209"/>
      <c r="T57" s="209"/>
      <c r="U57" s="209"/>
      <c r="V57" s="209"/>
      <c r="W57" s="209"/>
      <c r="X57" s="209"/>
      <c r="Y57" s="209"/>
      <c r="Z57" s="209"/>
    </row>
    <row r="58" spans="1:26" ht="15.75" customHeight="1">
      <c r="A58" s="209"/>
      <c r="B58" s="209"/>
      <c r="C58" s="209"/>
      <c r="D58" s="209"/>
      <c r="E58" s="209"/>
      <c r="F58" s="209"/>
      <c r="G58" s="209"/>
      <c r="H58" s="209"/>
      <c r="I58" s="209"/>
      <c r="J58" s="209"/>
      <c r="K58" s="209"/>
      <c r="L58" s="209"/>
      <c r="M58" s="209"/>
      <c r="N58" s="209"/>
      <c r="O58" s="209"/>
      <c r="P58" s="209"/>
      <c r="Q58" s="209"/>
      <c r="R58" s="209"/>
      <c r="S58" s="209"/>
      <c r="T58" s="209"/>
      <c r="U58" s="209"/>
      <c r="V58" s="209"/>
      <c r="W58" s="209"/>
      <c r="X58" s="209"/>
      <c r="Y58" s="209"/>
      <c r="Z58" s="209"/>
    </row>
    <row r="59" spans="1:26" ht="15.75" customHeight="1">
      <c r="A59" s="209"/>
      <c r="B59" s="209"/>
      <c r="C59" s="209"/>
      <c r="D59" s="209"/>
      <c r="E59" s="209"/>
      <c r="F59" s="209"/>
      <c r="G59" s="209"/>
      <c r="H59" s="209"/>
      <c r="I59" s="209"/>
      <c r="J59" s="209"/>
      <c r="K59" s="209"/>
      <c r="L59" s="209"/>
      <c r="M59" s="209"/>
      <c r="N59" s="209"/>
      <c r="O59" s="209"/>
      <c r="P59" s="209"/>
      <c r="Q59" s="209"/>
      <c r="R59" s="209"/>
      <c r="S59" s="209"/>
      <c r="T59" s="209"/>
      <c r="U59" s="209"/>
      <c r="V59" s="209"/>
      <c r="W59" s="209"/>
      <c r="X59" s="209"/>
      <c r="Y59" s="209"/>
      <c r="Z59" s="209"/>
    </row>
    <row r="60" spans="1:26" ht="15.75" customHeight="1">
      <c r="A60" s="209"/>
      <c r="B60" s="209"/>
      <c r="C60" s="209"/>
      <c r="D60" s="209"/>
      <c r="E60" s="209"/>
      <c r="F60" s="209"/>
      <c r="G60" s="209"/>
      <c r="H60" s="209"/>
      <c r="I60" s="209"/>
      <c r="J60" s="209"/>
      <c r="K60" s="209"/>
      <c r="L60" s="209"/>
      <c r="M60" s="209"/>
      <c r="N60" s="209"/>
      <c r="O60" s="209"/>
      <c r="P60" s="209"/>
      <c r="Q60" s="209"/>
      <c r="R60" s="209"/>
      <c r="S60" s="209"/>
      <c r="T60" s="209"/>
      <c r="U60" s="209"/>
      <c r="V60" s="209"/>
      <c r="W60" s="209"/>
      <c r="X60" s="209"/>
      <c r="Y60" s="209"/>
      <c r="Z60" s="209"/>
    </row>
    <row r="61" spans="1:26" ht="15.75" customHeight="1">
      <c r="A61" s="209"/>
      <c r="B61" s="209"/>
      <c r="C61" s="209"/>
      <c r="D61" s="209"/>
      <c r="E61" s="209"/>
      <c r="F61" s="209"/>
      <c r="G61" s="209"/>
      <c r="H61" s="209"/>
      <c r="I61" s="209"/>
      <c r="J61" s="209"/>
      <c r="K61" s="209"/>
      <c r="L61" s="209"/>
      <c r="M61" s="209"/>
      <c r="N61" s="209"/>
      <c r="O61" s="209"/>
      <c r="P61" s="209"/>
      <c r="Q61" s="209"/>
      <c r="R61" s="209"/>
      <c r="S61" s="209"/>
      <c r="T61" s="209"/>
      <c r="U61" s="209"/>
      <c r="V61" s="209"/>
      <c r="W61" s="209"/>
      <c r="X61" s="209"/>
      <c r="Y61" s="209"/>
      <c r="Z61" s="209"/>
    </row>
    <row r="62" spans="1:26" ht="15.75" customHeight="1">
      <c r="A62" s="209"/>
      <c r="B62" s="209"/>
      <c r="C62" s="209"/>
      <c r="D62" s="209"/>
      <c r="E62" s="209"/>
      <c r="F62" s="209"/>
      <c r="G62" s="209"/>
      <c r="H62" s="209"/>
      <c r="I62" s="209"/>
      <c r="J62" s="209"/>
      <c r="K62" s="209"/>
      <c r="L62" s="209"/>
      <c r="M62" s="209"/>
      <c r="N62" s="209"/>
      <c r="O62" s="209"/>
      <c r="P62" s="209"/>
      <c r="Q62" s="209"/>
      <c r="R62" s="209"/>
      <c r="S62" s="209"/>
      <c r="T62" s="209"/>
      <c r="U62" s="209"/>
      <c r="V62" s="209"/>
      <c r="W62" s="209"/>
      <c r="X62" s="209"/>
      <c r="Y62" s="209"/>
      <c r="Z62" s="209"/>
    </row>
    <row r="63" spans="1:26" ht="15.75" customHeight="1">
      <c r="A63" s="209"/>
      <c r="B63" s="209"/>
      <c r="C63" s="209"/>
      <c r="D63" s="209"/>
      <c r="E63" s="209"/>
      <c r="F63" s="209"/>
      <c r="G63" s="209"/>
      <c r="H63" s="209"/>
      <c r="I63" s="209"/>
      <c r="J63" s="209"/>
      <c r="K63" s="209"/>
      <c r="L63" s="209"/>
      <c r="M63" s="209"/>
      <c r="N63" s="209"/>
      <c r="O63" s="209"/>
      <c r="P63" s="209"/>
      <c r="Q63" s="209"/>
      <c r="R63" s="209"/>
      <c r="S63" s="209"/>
      <c r="T63" s="209"/>
      <c r="U63" s="209"/>
      <c r="V63" s="209"/>
      <c r="W63" s="209"/>
      <c r="X63" s="209"/>
      <c r="Y63" s="209"/>
      <c r="Z63" s="209"/>
    </row>
    <row r="64" spans="1:26" ht="15.75" customHeight="1">
      <c r="A64" s="209"/>
      <c r="B64" s="209"/>
      <c r="C64" s="209"/>
      <c r="D64" s="209"/>
      <c r="E64" s="209"/>
      <c r="F64" s="209"/>
      <c r="G64" s="209"/>
      <c r="H64" s="209"/>
      <c r="I64" s="209"/>
      <c r="J64" s="209"/>
      <c r="K64" s="209"/>
      <c r="L64" s="209"/>
      <c r="M64" s="209"/>
      <c r="N64" s="209"/>
      <c r="O64" s="209"/>
      <c r="P64" s="209"/>
      <c r="Q64" s="209"/>
      <c r="R64" s="209"/>
      <c r="S64" s="209"/>
      <c r="T64" s="209"/>
      <c r="U64" s="209"/>
      <c r="V64" s="209"/>
      <c r="W64" s="209"/>
      <c r="X64" s="209"/>
      <c r="Y64" s="209"/>
      <c r="Z64" s="209"/>
    </row>
    <row r="65" spans="1:26" ht="15.75" customHeight="1">
      <c r="A65" s="209"/>
      <c r="B65" s="209"/>
      <c r="C65" s="209"/>
      <c r="D65" s="209"/>
      <c r="E65" s="209"/>
      <c r="F65" s="209"/>
      <c r="G65" s="209"/>
      <c r="H65" s="209"/>
      <c r="I65" s="209"/>
      <c r="J65" s="209"/>
      <c r="K65" s="209"/>
      <c r="L65" s="209"/>
      <c r="M65" s="209"/>
      <c r="N65" s="209"/>
      <c r="O65" s="209"/>
      <c r="P65" s="209"/>
      <c r="Q65" s="209"/>
      <c r="R65" s="209"/>
      <c r="S65" s="209"/>
      <c r="T65" s="209"/>
      <c r="U65" s="209"/>
      <c r="V65" s="209"/>
      <c r="W65" s="209"/>
      <c r="X65" s="209"/>
      <c r="Y65" s="209"/>
      <c r="Z65" s="209"/>
    </row>
    <row r="66" spans="1:26" ht="15.75" customHeight="1">
      <c r="A66" s="209"/>
      <c r="B66" s="209"/>
      <c r="C66" s="209"/>
      <c r="D66" s="209"/>
      <c r="E66" s="209"/>
      <c r="F66" s="209"/>
      <c r="G66" s="209"/>
      <c r="H66" s="209"/>
      <c r="I66" s="209"/>
      <c r="J66" s="209"/>
      <c r="K66" s="209"/>
      <c r="L66" s="209"/>
      <c r="M66" s="209"/>
      <c r="N66" s="209"/>
      <c r="O66" s="209"/>
      <c r="P66" s="209"/>
      <c r="Q66" s="209"/>
      <c r="R66" s="209"/>
      <c r="S66" s="209"/>
      <c r="T66" s="209"/>
      <c r="U66" s="209"/>
      <c r="V66" s="209"/>
      <c r="W66" s="209"/>
      <c r="X66" s="209"/>
      <c r="Y66" s="209"/>
      <c r="Z66" s="209"/>
    </row>
    <row r="67" spans="1:26" ht="15.75" customHeight="1">
      <c r="A67" s="209"/>
      <c r="B67" s="209"/>
      <c r="C67" s="209"/>
      <c r="D67" s="209"/>
      <c r="E67" s="209"/>
      <c r="F67" s="209"/>
      <c r="G67" s="209"/>
      <c r="H67" s="209"/>
      <c r="I67" s="209"/>
      <c r="J67" s="209"/>
      <c r="K67" s="209"/>
      <c r="L67" s="209"/>
      <c r="M67" s="209"/>
      <c r="N67" s="209"/>
      <c r="O67" s="209"/>
      <c r="P67" s="209"/>
      <c r="Q67" s="209"/>
      <c r="R67" s="209"/>
      <c r="S67" s="209"/>
      <c r="T67" s="209"/>
      <c r="U67" s="209"/>
      <c r="V67" s="209"/>
      <c r="W67" s="209"/>
      <c r="X67" s="209"/>
      <c r="Y67" s="209"/>
      <c r="Z67" s="209"/>
    </row>
    <row r="68" spans="1:26" ht="15.75" customHeight="1">
      <c r="A68" s="209"/>
      <c r="B68" s="209"/>
      <c r="C68" s="209"/>
      <c r="D68" s="209"/>
      <c r="E68" s="209"/>
      <c r="F68" s="209"/>
      <c r="G68" s="209"/>
      <c r="H68" s="209"/>
      <c r="I68" s="209"/>
      <c r="J68" s="209"/>
      <c r="K68" s="209"/>
      <c r="L68" s="209"/>
      <c r="M68" s="209"/>
      <c r="N68" s="209"/>
      <c r="O68" s="209"/>
      <c r="P68" s="209"/>
      <c r="Q68" s="209"/>
      <c r="R68" s="209"/>
      <c r="S68" s="209"/>
      <c r="T68" s="209"/>
      <c r="U68" s="209"/>
      <c r="V68" s="209"/>
      <c r="W68" s="209"/>
      <c r="X68" s="209"/>
      <c r="Y68" s="209"/>
      <c r="Z68" s="209"/>
    </row>
    <row r="69" spans="1:26" ht="15.75" customHeight="1">
      <c r="A69" s="209"/>
      <c r="B69" s="209"/>
      <c r="C69" s="209"/>
      <c r="D69" s="209"/>
      <c r="E69" s="209"/>
      <c r="F69" s="209"/>
      <c r="G69" s="209"/>
      <c r="H69" s="209"/>
      <c r="I69" s="209"/>
      <c r="J69" s="209"/>
      <c r="K69" s="209"/>
      <c r="L69" s="209"/>
      <c r="M69" s="209"/>
      <c r="N69" s="209"/>
      <c r="O69" s="209"/>
      <c r="P69" s="209"/>
      <c r="Q69" s="209"/>
      <c r="R69" s="209"/>
      <c r="S69" s="209"/>
      <c r="T69" s="209"/>
      <c r="U69" s="209"/>
      <c r="V69" s="209"/>
      <c r="W69" s="209"/>
      <c r="X69" s="209"/>
      <c r="Y69" s="209"/>
      <c r="Z69" s="209"/>
    </row>
    <row r="70" spans="1:26" ht="15.75" customHeight="1">
      <c r="A70" s="209"/>
      <c r="B70" s="209"/>
      <c r="C70" s="209"/>
      <c r="D70" s="209"/>
      <c r="E70" s="209"/>
      <c r="F70" s="209"/>
      <c r="G70" s="209"/>
      <c r="H70" s="209"/>
      <c r="I70" s="209"/>
      <c r="J70" s="209"/>
      <c r="K70" s="209"/>
      <c r="L70" s="209"/>
      <c r="M70" s="209"/>
      <c r="N70" s="209"/>
      <c r="O70" s="209"/>
      <c r="P70" s="209"/>
      <c r="Q70" s="209"/>
      <c r="R70" s="209"/>
      <c r="S70" s="209"/>
      <c r="T70" s="209"/>
      <c r="U70" s="209"/>
      <c r="V70" s="209"/>
      <c r="W70" s="209"/>
      <c r="X70" s="209"/>
      <c r="Y70" s="209"/>
      <c r="Z70" s="209"/>
    </row>
    <row r="71" spans="1:26" ht="15.75" customHeight="1">
      <c r="A71" s="209"/>
      <c r="B71" s="209"/>
      <c r="C71" s="209"/>
      <c r="D71" s="209"/>
      <c r="E71" s="209"/>
      <c r="F71" s="209"/>
      <c r="G71" s="209"/>
      <c r="H71" s="209"/>
      <c r="I71" s="209"/>
      <c r="J71" s="209"/>
      <c r="K71" s="209"/>
      <c r="L71" s="209"/>
      <c r="M71" s="209"/>
      <c r="N71" s="209"/>
      <c r="O71" s="209"/>
      <c r="P71" s="209"/>
      <c r="Q71" s="209"/>
      <c r="R71" s="209"/>
      <c r="S71" s="209"/>
      <c r="T71" s="209"/>
      <c r="U71" s="209"/>
      <c r="V71" s="209"/>
      <c r="W71" s="209"/>
      <c r="X71" s="209"/>
      <c r="Y71" s="209"/>
      <c r="Z71" s="209"/>
    </row>
    <row r="72" spans="1:26" ht="15.75" customHeight="1">
      <c r="A72" s="209"/>
      <c r="B72" s="209"/>
      <c r="C72" s="209"/>
      <c r="D72" s="209"/>
      <c r="E72" s="209"/>
      <c r="F72" s="209"/>
      <c r="G72" s="209"/>
      <c r="H72" s="209"/>
      <c r="I72" s="209"/>
      <c r="J72" s="209"/>
      <c r="K72" s="209"/>
      <c r="L72" s="209"/>
      <c r="M72" s="209"/>
      <c r="N72" s="209"/>
      <c r="O72" s="209"/>
      <c r="P72" s="209"/>
      <c r="Q72" s="209"/>
      <c r="R72" s="209"/>
      <c r="S72" s="209"/>
      <c r="T72" s="209"/>
      <c r="U72" s="209"/>
      <c r="V72" s="209"/>
      <c r="W72" s="209"/>
      <c r="X72" s="209"/>
      <c r="Y72" s="209"/>
      <c r="Z72" s="209"/>
    </row>
    <row r="73" spans="1:26" ht="15.75" customHeight="1">
      <c r="A73" s="209"/>
      <c r="B73" s="209"/>
      <c r="C73" s="209"/>
      <c r="D73" s="209"/>
      <c r="E73" s="209"/>
      <c r="F73" s="209"/>
      <c r="G73" s="209"/>
      <c r="H73" s="209"/>
      <c r="I73" s="209"/>
      <c r="J73" s="209"/>
      <c r="K73" s="209"/>
      <c r="L73" s="209"/>
      <c r="M73" s="209"/>
      <c r="N73" s="209"/>
      <c r="O73" s="209"/>
      <c r="P73" s="209"/>
      <c r="Q73" s="209"/>
      <c r="R73" s="209"/>
      <c r="S73" s="209"/>
      <c r="T73" s="209"/>
      <c r="U73" s="209"/>
      <c r="V73" s="209"/>
      <c r="W73" s="209"/>
      <c r="X73" s="209"/>
      <c r="Y73" s="209"/>
      <c r="Z73" s="209"/>
    </row>
    <row r="74" spans="1:26" ht="15.75" customHeight="1">
      <c r="A74" s="209"/>
      <c r="B74" s="209"/>
      <c r="C74" s="209"/>
      <c r="D74" s="209"/>
      <c r="E74" s="209"/>
      <c r="F74" s="209"/>
      <c r="G74" s="209"/>
      <c r="H74" s="209"/>
      <c r="I74" s="209"/>
      <c r="J74" s="209"/>
      <c r="K74" s="209"/>
      <c r="L74" s="209"/>
      <c r="M74" s="209"/>
      <c r="N74" s="209"/>
      <c r="O74" s="209"/>
      <c r="P74" s="209"/>
      <c r="Q74" s="209"/>
      <c r="R74" s="209"/>
      <c r="S74" s="209"/>
      <c r="T74" s="209"/>
      <c r="U74" s="209"/>
      <c r="V74" s="209"/>
      <c r="W74" s="209"/>
      <c r="X74" s="209"/>
      <c r="Y74" s="209"/>
      <c r="Z74" s="209"/>
    </row>
    <row r="75" spans="1:26" ht="15.75" customHeight="1">
      <c r="A75" s="209"/>
      <c r="B75" s="209"/>
      <c r="C75" s="209"/>
      <c r="D75" s="209"/>
      <c r="E75" s="209"/>
      <c r="F75" s="209"/>
      <c r="G75" s="209"/>
      <c r="H75" s="209"/>
      <c r="I75" s="209"/>
      <c r="J75" s="209"/>
      <c r="K75" s="209"/>
      <c r="L75" s="209"/>
      <c r="M75" s="209"/>
      <c r="N75" s="209"/>
      <c r="O75" s="209"/>
      <c r="P75" s="209"/>
      <c r="Q75" s="209"/>
      <c r="R75" s="209"/>
      <c r="S75" s="209"/>
      <c r="T75" s="209"/>
      <c r="U75" s="209"/>
      <c r="V75" s="209"/>
      <c r="W75" s="209"/>
      <c r="X75" s="209"/>
      <c r="Y75" s="209"/>
      <c r="Z75" s="209"/>
    </row>
    <row r="76" spans="1:26" ht="15.75" customHeight="1">
      <c r="A76" s="209"/>
      <c r="B76" s="209"/>
      <c r="C76" s="209"/>
      <c r="D76" s="209"/>
      <c r="E76" s="209"/>
      <c r="F76" s="209"/>
      <c r="G76" s="209"/>
      <c r="H76" s="209"/>
      <c r="I76" s="209"/>
      <c r="J76" s="209"/>
      <c r="K76" s="209"/>
      <c r="L76" s="209"/>
      <c r="M76" s="209"/>
      <c r="N76" s="209"/>
      <c r="O76" s="209"/>
      <c r="P76" s="209"/>
      <c r="Q76" s="209"/>
      <c r="R76" s="209"/>
      <c r="S76" s="209"/>
      <c r="T76" s="209"/>
      <c r="U76" s="209"/>
      <c r="V76" s="209"/>
      <c r="W76" s="209"/>
      <c r="X76" s="209"/>
      <c r="Y76" s="209"/>
      <c r="Z76" s="209"/>
    </row>
    <row r="77" spans="1:26" ht="15.75" customHeight="1">
      <c r="A77" s="209"/>
      <c r="B77" s="209"/>
      <c r="C77" s="209"/>
      <c r="D77" s="209"/>
      <c r="E77" s="209"/>
      <c r="F77" s="209"/>
      <c r="G77" s="209"/>
      <c r="H77" s="209"/>
      <c r="I77" s="209"/>
      <c r="J77" s="209"/>
      <c r="K77" s="209"/>
      <c r="L77" s="209"/>
      <c r="M77" s="209"/>
      <c r="N77" s="209"/>
      <c r="O77" s="209"/>
      <c r="P77" s="209"/>
      <c r="Q77" s="209"/>
      <c r="R77" s="209"/>
      <c r="S77" s="209"/>
      <c r="T77" s="209"/>
      <c r="U77" s="209"/>
      <c r="V77" s="209"/>
      <c r="W77" s="209"/>
      <c r="X77" s="209"/>
      <c r="Y77" s="209"/>
      <c r="Z77" s="209"/>
    </row>
    <row r="78" spans="1:26" ht="15.75" customHeight="1">
      <c r="A78" s="209"/>
      <c r="B78" s="209"/>
      <c r="C78" s="209"/>
      <c r="D78" s="209"/>
      <c r="E78" s="209"/>
      <c r="F78" s="209"/>
      <c r="G78" s="209"/>
      <c r="H78" s="209"/>
      <c r="I78" s="209"/>
      <c r="J78" s="209"/>
      <c r="K78" s="209"/>
      <c r="L78" s="209"/>
      <c r="M78" s="209"/>
      <c r="N78" s="209"/>
      <c r="O78" s="209"/>
      <c r="P78" s="209"/>
      <c r="Q78" s="209"/>
      <c r="R78" s="209"/>
      <c r="S78" s="209"/>
      <c r="T78" s="209"/>
      <c r="U78" s="209"/>
      <c r="V78" s="209"/>
      <c r="W78" s="209"/>
      <c r="X78" s="209"/>
      <c r="Y78" s="209"/>
      <c r="Z78" s="209"/>
    </row>
    <row r="79" spans="1:26" ht="15.75" customHeight="1">
      <c r="A79" s="209"/>
      <c r="B79" s="209"/>
      <c r="C79" s="209"/>
      <c r="D79" s="209"/>
      <c r="E79" s="209"/>
      <c r="F79" s="209"/>
      <c r="G79" s="209"/>
      <c r="H79" s="209"/>
      <c r="I79" s="209"/>
      <c r="J79" s="209"/>
      <c r="K79" s="209"/>
      <c r="L79" s="209"/>
      <c r="M79" s="209"/>
      <c r="N79" s="209"/>
      <c r="O79" s="209"/>
      <c r="P79" s="209"/>
      <c r="Q79" s="209"/>
      <c r="R79" s="209"/>
      <c r="S79" s="209"/>
      <c r="T79" s="209"/>
      <c r="U79" s="209"/>
      <c r="V79" s="209"/>
      <c r="W79" s="209"/>
      <c r="X79" s="209"/>
      <c r="Y79" s="209"/>
      <c r="Z79" s="209"/>
    </row>
    <row r="80" spans="1:26" ht="15.75" customHeight="1">
      <c r="A80" s="209"/>
      <c r="B80" s="209"/>
      <c r="C80" s="209"/>
      <c r="D80" s="209"/>
      <c r="E80" s="209"/>
      <c r="F80" s="209"/>
      <c r="G80" s="209"/>
      <c r="H80" s="209"/>
      <c r="I80" s="209"/>
      <c r="J80" s="209"/>
      <c r="K80" s="209"/>
      <c r="L80" s="209"/>
      <c r="M80" s="209"/>
      <c r="N80" s="209"/>
      <c r="O80" s="209"/>
      <c r="P80" s="209"/>
      <c r="Q80" s="209"/>
      <c r="R80" s="209"/>
      <c r="S80" s="209"/>
      <c r="T80" s="209"/>
      <c r="U80" s="209"/>
      <c r="V80" s="209"/>
      <c r="W80" s="209"/>
      <c r="X80" s="209"/>
      <c r="Y80" s="209"/>
      <c r="Z80" s="209"/>
    </row>
    <row r="81" spans="1:26" ht="15.75" customHeight="1">
      <c r="A81" s="209"/>
      <c r="B81" s="209"/>
      <c r="C81" s="209"/>
      <c r="D81" s="209"/>
      <c r="E81" s="209"/>
      <c r="F81" s="209"/>
      <c r="G81" s="209"/>
      <c r="H81" s="209"/>
      <c r="I81" s="209"/>
      <c r="J81" s="209"/>
      <c r="K81" s="209"/>
      <c r="L81" s="209"/>
      <c r="M81" s="209"/>
      <c r="N81" s="209"/>
      <c r="O81" s="209"/>
      <c r="P81" s="209"/>
      <c r="Q81" s="209"/>
      <c r="R81" s="209"/>
      <c r="S81" s="209"/>
      <c r="T81" s="209"/>
      <c r="U81" s="209"/>
      <c r="V81" s="209"/>
      <c r="W81" s="209"/>
      <c r="X81" s="209"/>
      <c r="Y81" s="209"/>
      <c r="Z81" s="209"/>
    </row>
    <row r="82" spans="1:26" ht="15.75" customHeight="1">
      <c r="A82" s="209"/>
      <c r="B82" s="209"/>
      <c r="C82" s="209"/>
      <c r="D82" s="209"/>
      <c r="E82" s="209"/>
      <c r="F82" s="209"/>
      <c r="G82" s="209"/>
      <c r="H82" s="209"/>
      <c r="I82" s="209"/>
      <c r="J82" s="209"/>
      <c r="K82" s="209"/>
      <c r="L82" s="209"/>
      <c r="M82" s="209"/>
      <c r="N82" s="209"/>
      <c r="O82" s="209"/>
      <c r="P82" s="209"/>
      <c r="Q82" s="209"/>
      <c r="R82" s="209"/>
      <c r="S82" s="209"/>
      <c r="T82" s="209"/>
      <c r="U82" s="209"/>
      <c r="V82" s="209"/>
      <c r="W82" s="209"/>
      <c r="X82" s="209"/>
      <c r="Y82" s="209"/>
      <c r="Z82" s="209"/>
    </row>
    <row r="83" spans="1:26" ht="15.75" customHeight="1">
      <c r="A83" s="209"/>
      <c r="B83" s="209"/>
      <c r="C83" s="209"/>
      <c r="D83" s="209"/>
      <c r="E83" s="209"/>
      <c r="F83" s="209"/>
      <c r="G83" s="209"/>
      <c r="H83" s="209"/>
      <c r="I83" s="209"/>
      <c r="J83" s="209"/>
      <c r="K83" s="209"/>
      <c r="L83" s="209"/>
      <c r="M83" s="209"/>
      <c r="N83" s="209"/>
      <c r="O83" s="209"/>
      <c r="P83" s="209"/>
      <c r="Q83" s="209"/>
      <c r="R83" s="209"/>
      <c r="S83" s="209"/>
      <c r="T83" s="209"/>
      <c r="U83" s="209"/>
      <c r="V83" s="209"/>
      <c r="W83" s="209"/>
      <c r="X83" s="209"/>
      <c r="Y83" s="209"/>
      <c r="Z83" s="209"/>
    </row>
    <row r="84" spans="1:26" ht="15.75" customHeight="1">
      <c r="A84" s="209"/>
      <c r="B84" s="209"/>
      <c r="C84" s="209"/>
      <c r="D84" s="209"/>
      <c r="E84" s="209"/>
      <c r="F84" s="209"/>
      <c r="G84" s="209"/>
      <c r="H84" s="209"/>
      <c r="I84" s="209"/>
      <c r="J84" s="209"/>
      <c r="K84" s="209"/>
      <c r="L84" s="209"/>
      <c r="M84" s="209"/>
      <c r="N84" s="209"/>
      <c r="O84" s="209"/>
      <c r="P84" s="209"/>
      <c r="Q84" s="209"/>
      <c r="R84" s="209"/>
      <c r="S84" s="209"/>
      <c r="T84" s="209"/>
      <c r="U84" s="209"/>
      <c r="V84" s="209"/>
      <c r="W84" s="209"/>
      <c r="X84" s="209"/>
      <c r="Y84" s="209"/>
      <c r="Z84" s="209"/>
    </row>
    <row r="85" spans="1:26" ht="15.75" customHeight="1">
      <c r="A85" s="209"/>
      <c r="B85" s="209"/>
      <c r="C85" s="209"/>
      <c r="D85" s="209"/>
      <c r="E85" s="209"/>
      <c r="F85" s="209"/>
      <c r="G85" s="209"/>
      <c r="H85" s="209"/>
      <c r="I85" s="209"/>
      <c r="J85" s="209"/>
      <c r="K85" s="209"/>
      <c r="L85" s="209"/>
      <c r="M85" s="209"/>
      <c r="N85" s="209"/>
      <c r="O85" s="209"/>
      <c r="P85" s="209"/>
      <c r="Q85" s="209"/>
      <c r="R85" s="209"/>
      <c r="S85" s="209"/>
      <c r="T85" s="209"/>
      <c r="U85" s="209"/>
      <c r="V85" s="209"/>
      <c r="W85" s="209"/>
      <c r="X85" s="209"/>
      <c r="Y85" s="209"/>
      <c r="Z85" s="209"/>
    </row>
    <row r="86" spans="1:26" ht="15.75" customHeight="1">
      <c r="A86" s="209"/>
      <c r="B86" s="209"/>
      <c r="C86" s="209"/>
      <c r="D86" s="209"/>
      <c r="E86" s="209"/>
      <c r="F86" s="209"/>
      <c r="G86" s="209"/>
      <c r="H86" s="209"/>
      <c r="I86" s="209"/>
      <c r="J86" s="209"/>
      <c r="K86" s="209"/>
      <c r="L86" s="209"/>
      <c r="M86" s="209"/>
      <c r="N86" s="209"/>
      <c r="O86" s="209"/>
      <c r="P86" s="209"/>
      <c r="Q86" s="209"/>
      <c r="R86" s="209"/>
      <c r="S86" s="209"/>
      <c r="T86" s="209"/>
      <c r="U86" s="209"/>
      <c r="V86" s="209"/>
      <c r="W86" s="209"/>
      <c r="X86" s="209"/>
      <c r="Y86" s="209"/>
      <c r="Z86" s="209"/>
    </row>
    <row r="87" spans="1:26" ht="15.75" customHeight="1">
      <c r="A87" s="209"/>
      <c r="B87" s="209"/>
      <c r="C87" s="209"/>
      <c r="D87" s="209"/>
      <c r="E87" s="209"/>
      <c r="F87" s="209"/>
      <c r="G87" s="209"/>
      <c r="H87" s="209"/>
      <c r="I87" s="209"/>
      <c r="J87" s="209"/>
      <c r="K87" s="209"/>
      <c r="L87" s="209"/>
      <c r="M87" s="209"/>
      <c r="N87" s="209"/>
      <c r="O87" s="209"/>
      <c r="P87" s="209"/>
      <c r="Q87" s="209"/>
      <c r="R87" s="209"/>
      <c r="S87" s="209"/>
      <c r="T87" s="209"/>
      <c r="U87" s="209"/>
      <c r="V87" s="209"/>
      <c r="W87" s="209"/>
      <c r="X87" s="209"/>
      <c r="Y87" s="209"/>
      <c r="Z87" s="209"/>
    </row>
    <row r="88" spans="1:26" ht="15.75" customHeight="1">
      <c r="A88" s="209"/>
      <c r="B88" s="209"/>
      <c r="C88" s="209"/>
      <c r="D88" s="209"/>
      <c r="E88" s="209"/>
      <c r="F88" s="209"/>
      <c r="G88" s="209"/>
      <c r="H88" s="209"/>
      <c r="I88" s="209"/>
      <c r="J88" s="209"/>
      <c r="K88" s="209"/>
      <c r="L88" s="209"/>
      <c r="M88" s="209"/>
      <c r="N88" s="209"/>
      <c r="O88" s="209"/>
      <c r="P88" s="209"/>
      <c r="Q88" s="209"/>
      <c r="R88" s="209"/>
      <c r="S88" s="209"/>
      <c r="T88" s="209"/>
      <c r="U88" s="209"/>
      <c r="V88" s="209"/>
      <c r="W88" s="209"/>
      <c r="X88" s="209"/>
      <c r="Y88" s="209"/>
      <c r="Z88" s="209"/>
    </row>
    <row r="89" spans="1:26" ht="15.75" customHeight="1">
      <c r="A89" s="209"/>
      <c r="B89" s="209"/>
      <c r="C89" s="209"/>
      <c r="D89" s="209"/>
      <c r="E89" s="209"/>
      <c r="F89" s="209"/>
      <c r="G89" s="209"/>
      <c r="H89" s="209"/>
      <c r="I89" s="209"/>
      <c r="J89" s="209"/>
      <c r="K89" s="209"/>
      <c r="L89" s="209"/>
      <c r="M89" s="209"/>
      <c r="N89" s="209"/>
      <c r="O89" s="209"/>
      <c r="P89" s="209"/>
      <c r="Q89" s="209"/>
      <c r="R89" s="209"/>
      <c r="S89" s="209"/>
      <c r="T89" s="209"/>
      <c r="U89" s="209"/>
      <c r="V89" s="209"/>
      <c r="W89" s="209"/>
      <c r="X89" s="209"/>
      <c r="Y89" s="209"/>
      <c r="Z89" s="209"/>
    </row>
    <row r="90" spans="1:26" ht="15.75" customHeight="1">
      <c r="A90" s="209"/>
      <c r="B90" s="209"/>
      <c r="C90" s="209"/>
      <c r="D90" s="209"/>
      <c r="E90" s="209"/>
      <c r="F90" s="209"/>
      <c r="G90" s="209"/>
      <c r="H90" s="209"/>
      <c r="I90" s="209"/>
      <c r="J90" s="209"/>
      <c r="K90" s="209"/>
      <c r="L90" s="209"/>
      <c r="M90" s="209"/>
      <c r="N90" s="209"/>
      <c r="O90" s="209"/>
      <c r="P90" s="209"/>
      <c r="Q90" s="209"/>
      <c r="R90" s="209"/>
      <c r="S90" s="209"/>
      <c r="T90" s="209"/>
      <c r="U90" s="209"/>
      <c r="V90" s="209"/>
      <c r="W90" s="209"/>
      <c r="X90" s="209"/>
      <c r="Y90" s="209"/>
      <c r="Z90" s="209"/>
    </row>
    <row r="91" spans="1:26" ht="15.75" customHeight="1">
      <c r="A91" s="209"/>
      <c r="B91" s="209"/>
      <c r="C91" s="209"/>
      <c r="D91" s="209"/>
      <c r="E91" s="209"/>
      <c r="F91" s="209"/>
      <c r="G91" s="209"/>
      <c r="H91" s="209"/>
      <c r="I91" s="209"/>
      <c r="J91" s="209"/>
      <c r="K91" s="209"/>
      <c r="L91" s="209"/>
      <c r="M91" s="209"/>
      <c r="N91" s="209"/>
      <c r="O91" s="209"/>
      <c r="P91" s="209"/>
      <c r="Q91" s="209"/>
      <c r="R91" s="209"/>
      <c r="S91" s="209"/>
      <c r="T91" s="209"/>
      <c r="U91" s="209"/>
      <c r="V91" s="209"/>
      <c r="W91" s="209"/>
      <c r="X91" s="209"/>
      <c r="Y91" s="209"/>
      <c r="Z91" s="209"/>
    </row>
    <row r="92" spans="1:26" ht="15.75" customHeight="1">
      <c r="A92" s="209"/>
      <c r="B92" s="209"/>
      <c r="C92" s="209"/>
      <c r="D92" s="209"/>
      <c r="E92" s="209"/>
      <c r="F92" s="209"/>
      <c r="G92" s="209"/>
      <c r="H92" s="209"/>
      <c r="I92" s="209"/>
      <c r="J92" s="209"/>
      <c r="K92" s="209"/>
      <c r="L92" s="209"/>
      <c r="M92" s="209"/>
      <c r="N92" s="209"/>
      <c r="O92" s="209"/>
      <c r="P92" s="209"/>
      <c r="Q92" s="209"/>
      <c r="R92" s="209"/>
      <c r="S92" s="209"/>
      <c r="T92" s="209"/>
      <c r="U92" s="209"/>
      <c r="V92" s="209"/>
      <c r="W92" s="209"/>
      <c r="X92" s="209"/>
      <c r="Y92" s="209"/>
      <c r="Z92" s="209"/>
    </row>
    <row r="93" spans="1:26" ht="15.75" customHeight="1">
      <c r="A93" s="209"/>
      <c r="B93" s="209"/>
      <c r="C93" s="209"/>
      <c r="D93" s="209"/>
      <c r="E93" s="209"/>
      <c r="F93" s="209"/>
      <c r="G93" s="209"/>
      <c r="H93" s="209"/>
      <c r="I93" s="209"/>
      <c r="J93" s="209"/>
      <c r="K93" s="209"/>
      <c r="L93" s="209"/>
      <c r="M93" s="209"/>
      <c r="N93" s="209"/>
      <c r="O93" s="209"/>
      <c r="P93" s="209"/>
      <c r="Q93" s="209"/>
      <c r="R93" s="209"/>
      <c r="S93" s="209"/>
      <c r="T93" s="209"/>
      <c r="U93" s="209"/>
      <c r="V93" s="209"/>
      <c r="W93" s="209"/>
      <c r="X93" s="209"/>
      <c r="Y93" s="209"/>
      <c r="Z93" s="209"/>
    </row>
    <row r="94" spans="1:26" ht="15.75" customHeight="1">
      <c r="A94" s="209"/>
      <c r="B94" s="209"/>
      <c r="C94" s="209"/>
      <c r="D94" s="209"/>
      <c r="E94" s="209"/>
      <c r="F94" s="209"/>
      <c r="G94" s="209"/>
      <c r="H94" s="209"/>
      <c r="I94" s="209"/>
      <c r="J94" s="209"/>
      <c r="K94" s="209"/>
      <c r="L94" s="209"/>
      <c r="M94" s="209"/>
      <c r="N94" s="209"/>
      <c r="O94" s="209"/>
      <c r="P94" s="209"/>
      <c r="Q94" s="209"/>
      <c r="R94" s="209"/>
      <c r="S94" s="209"/>
      <c r="T94" s="209"/>
      <c r="U94" s="209"/>
      <c r="V94" s="209"/>
      <c r="W94" s="209"/>
      <c r="X94" s="209"/>
      <c r="Y94" s="209"/>
      <c r="Z94" s="209"/>
    </row>
    <row r="95" spans="1:26" ht="15.75" customHeight="1">
      <c r="A95" s="209"/>
      <c r="B95" s="209"/>
      <c r="C95" s="209"/>
      <c r="D95" s="209"/>
      <c r="E95" s="209"/>
      <c r="F95" s="209"/>
      <c r="G95" s="209"/>
      <c r="H95" s="209"/>
      <c r="I95" s="209"/>
      <c r="J95" s="209"/>
      <c r="K95" s="209"/>
      <c r="L95" s="209"/>
      <c r="M95" s="209"/>
      <c r="N95" s="209"/>
      <c r="O95" s="209"/>
      <c r="P95" s="209"/>
      <c r="Q95" s="209"/>
      <c r="R95" s="209"/>
      <c r="S95" s="209"/>
      <c r="T95" s="209"/>
      <c r="U95" s="209"/>
      <c r="V95" s="209"/>
      <c r="W95" s="209"/>
      <c r="X95" s="209"/>
      <c r="Y95" s="209"/>
      <c r="Z95" s="209"/>
    </row>
    <row r="96" spans="1:26" ht="15.75" customHeight="1">
      <c r="A96" s="209"/>
      <c r="B96" s="209"/>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row>
    <row r="97" spans="1:26" ht="15.75" customHeight="1">
      <c r="A97" s="209"/>
      <c r="B97" s="209"/>
      <c r="C97" s="209"/>
      <c r="D97" s="209"/>
      <c r="E97" s="209"/>
      <c r="F97" s="209"/>
      <c r="G97" s="209"/>
      <c r="H97" s="209"/>
      <c r="I97" s="209"/>
      <c r="J97" s="209"/>
      <c r="K97" s="209"/>
      <c r="L97" s="209"/>
      <c r="M97" s="209"/>
      <c r="N97" s="209"/>
      <c r="O97" s="209"/>
      <c r="P97" s="209"/>
      <c r="Q97" s="209"/>
      <c r="R97" s="209"/>
      <c r="S97" s="209"/>
      <c r="T97" s="209"/>
      <c r="U97" s="209"/>
      <c r="V97" s="209"/>
      <c r="W97" s="209"/>
      <c r="X97" s="209"/>
      <c r="Y97" s="209"/>
      <c r="Z97" s="209"/>
    </row>
    <row r="98" spans="1:26" ht="15.75" customHeight="1">
      <c r="A98" s="209"/>
      <c r="B98" s="209"/>
      <c r="C98" s="209"/>
      <c r="D98" s="209"/>
      <c r="E98" s="209"/>
      <c r="F98" s="209"/>
      <c r="G98" s="209"/>
      <c r="H98" s="209"/>
      <c r="I98" s="209"/>
      <c r="J98" s="209"/>
      <c r="K98" s="209"/>
      <c r="L98" s="209"/>
      <c r="M98" s="209"/>
      <c r="N98" s="209"/>
      <c r="O98" s="209"/>
      <c r="P98" s="209"/>
      <c r="Q98" s="209"/>
      <c r="R98" s="209"/>
      <c r="S98" s="209"/>
      <c r="T98" s="209"/>
      <c r="U98" s="209"/>
      <c r="V98" s="209"/>
      <c r="W98" s="209"/>
      <c r="X98" s="209"/>
      <c r="Y98" s="209"/>
      <c r="Z98" s="209"/>
    </row>
    <row r="99" spans="1:26" ht="15.75" customHeight="1">
      <c r="A99" s="209"/>
      <c r="B99" s="209"/>
      <c r="C99" s="209"/>
      <c r="D99" s="209"/>
      <c r="E99" s="209"/>
      <c r="F99" s="209"/>
      <c r="G99" s="209"/>
      <c r="H99" s="209"/>
      <c r="I99" s="209"/>
      <c r="J99" s="209"/>
      <c r="K99" s="209"/>
      <c r="L99" s="209"/>
      <c r="M99" s="209"/>
      <c r="N99" s="209"/>
      <c r="O99" s="209"/>
      <c r="P99" s="209"/>
      <c r="Q99" s="209"/>
      <c r="R99" s="209"/>
      <c r="S99" s="209"/>
      <c r="T99" s="209"/>
      <c r="U99" s="209"/>
      <c r="V99" s="209"/>
      <c r="W99" s="209"/>
      <c r="X99" s="209"/>
      <c r="Y99" s="209"/>
      <c r="Z99" s="209"/>
    </row>
    <row r="100" spans="1:26" ht="15.75" customHeight="1">
      <c r="A100" s="2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row>
    <row r="101" spans="1:26" ht="15.75" customHeight="1">
      <c r="A101" s="209"/>
      <c r="B101" s="209"/>
      <c r="C101" s="209"/>
      <c r="D101" s="209"/>
      <c r="E101" s="209"/>
      <c r="F101" s="209"/>
      <c r="G101" s="209"/>
      <c r="H101" s="209"/>
      <c r="I101" s="209"/>
      <c r="J101" s="209"/>
      <c r="K101" s="209"/>
      <c r="L101" s="209"/>
      <c r="M101" s="209"/>
      <c r="N101" s="209"/>
      <c r="O101" s="209"/>
      <c r="P101" s="209"/>
      <c r="Q101" s="209"/>
      <c r="R101" s="209"/>
      <c r="S101" s="209"/>
      <c r="T101" s="209"/>
      <c r="U101" s="209"/>
      <c r="V101" s="209"/>
      <c r="W101" s="209"/>
      <c r="X101" s="209"/>
      <c r="Y101" s="209"/>
      <c r="Z101" s="209"/>
    </row>
    <row r="102" spans="1:26" ht="15.75" customHeight="1">
      <c r="A102" s="209"/>
      <c r="B102" s="209"/>
      <c r="C102" s="209"/>
      <c r="D102" s="209"/>
      <c r="E102" s="209"/>
      <c r="F102" s="209"/>
      <c r="G102" s="209"/>
      <c r="H102" s="209"/>
      <c r="I102" s="209"/>
      <c r="J102" s="209"/>
      <c r="K102" s="209"/>
      <c r="L102" s="209"/>
      <c r="M102" s="209"/>
      <c r="N102" s="209"/>
      <c r="O102" s="209"/>
      <c r="P102" s="209"/>
      <c r="Q102" s="209"/>
      <c r="R102" s="209"/>
      <c r="S102" s="209"/>
      <c r="T102" s="209"/>
      <c r="U102" s="209"/>
      <c r="V102" s="209"/>
      <c r="W102" s="209"/>
      <c r="X102" s="209"/>
      <c r="Y102" s="209"/>
      <c r="Z102" s="209"/>
    </row>
    <row r="103" spans="1:26" ht="15.75" customHeight="1">
      <c r="A103" s="209"/>
      <c r="B103" s="209"/>
      <c r="C103" s="209"/>
      <c r="D103" s="209"/>
      <c r="E103" s="209"/>
      <c r="F103" s="209"/>
      <c r="G103" s="209"/>
      <c r="H103" s="209"/>
      <c r="I103" s="209"/>
      <c r="J103" s="209"/>
      <c r="K103" s="209"/>
      <c r="L103" s="209"/>
      <c r="M103" s="209"/>
      <c r="N103" s="209"/>
      <c r="O103" s="209"/>
      <c r="P103" s="209"/>
      <c r="Q103" s="209"/>
      <c r="R103" s="209"/>
      <c r="S103" s="209"/>
      <c r="T103" s="209"/>
      <c r="U103" s="209"/>
      <c r="V103" s="209"/>
      <c r="W103" s="209"/>
      <c r="X103" s="209"/>
      <c r="Y103" s="209"/>
      <c r="Z103" s="209"/>
    </row>
    <row r="104" spans="1:26" ht="15.75" customHeight="1">
      <c r="A104" s="209"/>
      <c r="B104" s="209"/>
      <c r="C104" s="209"/>
      <c r="D104" s="209"/>
      <c r="E104" s="209"/>
      <c r="F104" s="209"/>
      <c r="G104" s="209"/>
      <c r="H104" s="209"/>
      <c r="I104" s="209"/>
      <c r="J104" s="209"/>
      <c r="K104" s="209"/>
      <c r="L104" s="209"/>
      <c r="M104" s="209"/>
      <c r="N104" s="209"/>
      <c r="O104" s="209"/>
      <c r="P104" s="209"/>
      <c r="Q104" s="209"/>
      <c r="R104" s="209"/>
      <c r="S104" s="209"/>
      <c r="T104" s="209"/>
      <c r="U104" s="209"/>
      <c r="V104" s="209"/>
      <c r="W104" s="209"/>
      <c r="X104" s="209"/>
      <c r="Y104" s="209"/>
      <c r="Z104" s="209"/>
    </row>
    <row r="105" spans="1:26" ht="15.75" customHeight="1">
      <c r="A105" s="209"/>
      <c r="B105" s="209"/>
      <c r="C105" s="209"/>
      <c r="D105" s="209"/>
      <c r="E105" s="209"/>
      <c r="F105" s="209"/>
      <c r="G105" s="209"/>
      <c r="H105" s="209"/>
      <c r="I105" s="209"/>
      <c r="J105" s="209"/>
      <c r="K105" s="209"/>
      <c r="L105" s="209"/>
      <c r="M105" s="209"/>
      <c r="N105" s="209"/>
      <c r="O105" s="209"/>
      <c r="P105" s="209"/>
      <c r="Q105" s="209"/>
      <c r="R105" s="209"/>
      <c r="S105" s="209"/>
      <c r="T105" s="209"/>
      <c r="U105" s="209"/>
      <c r="V105" s="209"/>
      <c r="W105" s="209"/>
      <c r="X105" s="209"/>
      <c r="Y105" s="209"/>
      <c r="Z105" s="209"/>
    </row>
    <row r="106" spans="1:26" ht="15.75" customHeight="1">
      <c r="A106" s="209"/>
      <c r="B106" s="209"/>
      <c r="C106" s="209"/>
      <c r="D106" s="209"/>
      <c r="E106" s="209"/>
      <c r="F106" s="209"/>
      <c r="G106" s="209"/>
      <c r="H106" s="209"/>
      <c r="I106" s="209"/>
      <c r="J106" s="209"/>
      <c r="K106" s="209"/>
      <c r="L106" s="209"/>
      <c r="M106" s="209"/>
      <c r="N106" s="209"/>
      <c r="O106" s="209"/>
      <c r="P106" s="209"/>
      <c r="Q106" s="209"/>
      <c r="R106" s="209"/>
      <c r="S106" s="209"/>
      <c r="T106" s="209"/>
      <c r="U106" s="209"/>
      <c r="V106" s="209"/>
      <c r="W106" s="209"/>
      <c r="X106" s="209"/>
      <c r="Y106" s="209"/>
      <c r="Z106" s="209"/>
    </row>
    <row r="107" spans="1:26" ht="15.75" customHeight="1">
      <c r="A107" s="209"/>
      <c r="B107" s="209"/>
      <c r="C107" s="209"/>
      <c r="D107" s="209"/>
      <c r="E107" s="209"/>
      <c r="F107" s="209"/>
      <c r="G107" s="209"/>
      <c r="H107" s="209"/>
      <c r="I107" s="209"/>
      <c r="J107" s="209"/>
      <c r="K107" s="209"/>
      <c r="L107" s="209"/>
      <c r="M107" s="209"/>
      <c r="N107" s="209"/>
      <c r="O107" s="209"/>
      <c r="P107" s="209"/>
      <c r="Q107" s="209"/>
      <c r="R107" s="209"/>
      <c r="S107" s="209"/>
      <c r="T107" s="209"/>
      <c r="U107" s="209"/>
      <c r="V107" s="209"/>
      <c r="W107" s="209"/>
      <c r="X107" s="209"/>
      <c r="Y107" s="209"/>
      <c r="Z107" s="209"/>
    </row>
    <row r="108" spans="1:26" ht="15.75" customHeight="1">
      <c r="A108" s="209"/>
      <c r="B108" s="209"/>
      <c r="C108" s="209"/>
      <c r="D108" s="209"/>
      <c r="E108" s="209"/>
      <c r="F108" s="209"/>
      <c r="G108" s="209"/>
      <c r="H108" s="209"/>
      <c r="I108" s="209"/>
      <c r="J108" s="209"/>
      <c r="K108" s="209"/>
      <c r="L108" s="209"/>
      <c r="M108" s="209"/>
      <c r="N108" s="209"/>
      <c r="O108" s="209"/>
      <c r="P108" s="209"/>
      <c r="Q108" s="209"/>
      <c r="R108" s="209"/>
      <c r="S108" s="209"/>
      <c r="T108" s="209"/>
      <c r="U108" s="209"/>
      <c r="V108" s="209"/>
      <c r="W108" s="209"/>
      <c r="X108" s="209"/>
      <c r="Y108" s="209"/>
      <c r="Z108" s="209"/>
    </row>
    <row r="109" spans="1:26" ht="15.75" customHeight="1">
      <c r="A109" s="209"/>
      <c r="B109" s="209"/>
      <c r="C109" s="209"/>
      <c r="D109" s="209"/>
      <c r="E109" s="209"/>
      <c r="F109" s="209"/>
      <c r="G109" s="209"/>
      <c r="H109" s="209"/>
      <c r="I109" s="209"/>
      <c r="J109" s="209"/>
      <c r="K109" s="209"/>
      <c r="L109" s="209"/>
      <c r="M109" s="209"/>
      <c r="N109" s="209"/>
      <c r="O109" s="209"/>
      <c r="P109" s="209"/>
      <c r="Q109" s="209"/>
      <c r="R109" s="209"/>
      <c r="S109" s="209"/>
      <c r="T109" s="209"/>
      <c r="U109" s="209"/>
      <c r="V109" s="209"/>
      <c r="W109" s="209"/>
      <c r="X109" s="209"/>
      <c r="Y109" s="209"/>
      <c r="Z109" s="209"/>
    </row>
    <row r="110" spans="1:26" ht="15.75" customHeight="1">
      <c r="A110" s="209"/>
      <c r="B110" s="209"/>
      <c r="C110" s="209"/>
      <c r="D110" s="209"/>
      <c r="E110" s="209"/>
      <c r="F110" s="209"/>
      <c r="G110" s="209"/>
      <c r="H110" s="209"/>
      <c r="I110" s="209"/>
      <c r="J110" s="209"/>
      <c r="K110" s="209"/>
      <c r="L110" s="209"/>
      <c r="M110" s="209"/>
      <c r="N110" s="209"/>
      <c r="O110" s="209"/>
      <c r="P110" s="209"/>
      <c r="Q110" s="209"/>
      <c r="R110" s="209"/>
      <c r="S110" s="209"/>
      <c r="T110" s="209"/>
      <c r="U110" s="209"/>
      <c r="V110" s="209"/>
      <c r="W110" s="209"/>
      <c r="X110" s="209"/>
      <c r="Y110" s="209"/>
      <c r="Z110" s="209"/>
    </row>
    <row r="111" spans="1:26" ht="15.75" customHeight="1">
      <c r="A111" s="209"/>
      <c r="B111" s="209"/>
      <c r="C111" s="209"/>
      <c r="D111" s="209"/>
      <c r="E111" s="209"/>
      <c r="F111" s="209"/>
      <c r="G111" s="209"/>
      <c r="H111" s="209"/>
      <c r="I111" s="209"/>
      <c r="J111" s="209"/>
      <c r="K111" s="209"/>
      <c r="L111" s="209"/>
      <c r="M111" s="209"/>
      <c r="N111" s="209"/>
      <c r="O111" s="209"/>
      <c r="P111" s="209"/>
      <c r="Q111" s="209"/>
      <c r="R111" s="209"/>
      <c r="S111" s="209"/>
      <c r="T111" s="209"/>
      <c r="U111" s="209"/>
      <c r="V111" s="209"/>
      <c r="W111" s="209"/>
      <c r="X111" s="209"/>
      <c r="Y111" s="209"/>
      <c r="Z111" s="209"/>
    </row>
    <row r="112" spans="1:26" ht="15.75" customHeight="1">
      <c r="A112" s="209"/>
      <c r="B112" s="209"/>
      <c r="C112" s="209"/>
      <c r="D112" s="209"/>
      <c r="E112" s="209"/>
      <c r="F112" s="209"/>
      <c r="G112" s="209"/>
      <c r="H112" s="209"/>
      <c r="I112" s="209"/>
      <c r="J112" s="209"/>
      <c r="K112" s="209"/>
      <c r="L112" s="209"/>
      <c r="M112" s="209"/>
      <c r="N112" s="209"/>
      <c r="O112" s="209"/>
      <c r="P112" s="209"/>
      <c r="Q112" s="209"/>
      <c r="R112" s="209"/>
      <c r="S112" s="209"/>
      <c r="T112" s="209"/>
      <c r="U112" s="209"/>
      <c r="V112" s="209"/>
      <c r="W112" s="209"/>
      <c r="X112" s="209"/>
      <c r="Y112" s="209"/>
      <c r="Z112" s="209"/>
    </row>
    <row r="113" spans="1:26" ht="15.75" customHeight="1">
      <c r="A113" s="209"/>
      <c r="B113" s="209"/>
      <c r="C113" s="209"/>
      <c r="D113" s="209"/>
      <c r="E113" s="209"/>
      <c r="F113" s="209"/>
      <c r="G113" s="209"/>
      <c r="H113" s="209"/>
      <c r="I113" s="209"/>
      <c r="J113" s="209"/>
      <c r="K113" s="209"/>
      <c r="L113" s="209"/>
      <c r="M113" s="209"/>
      <c r="N113" s="209"/>
      <c r="O113" s="209"/>
      <c r="P113" s="209"/>
      <c r="Q113" s="209"/>
      <c r="R113" s="209"/>
      <c r="S113" s="209"/>
      <c r="T113" s="209"/>
      <c r="U113" s="209"/>
      <c r="V113" s="209"/>
      <c r="W113" s="209"/>
      <c r="X113" s="209"/>
      <c r="Y113" s="209"/>
      <c r="Z113" s="209"/>
    </row>
    <row r="114" spans="1:26" ht="15.75" customHeight="1">
      <c r="A114" s="209"/>
      <c r="B114" s="209"/>
      <c r="C114" s="209"/>
      <c r="D114" s="209"/>
      <c r="E114" s="209"/>
      <c r="F114" s="209"/>
      <c r="G114" s="209"/>
      <c r="H114" s="209"/>
      <c r="I114" s="209"/>
      <c r="J114" s="209"/>
      <c r="K114" s="209"/>
      <c r="L114" s="209"/>
      <c r="M114" s="209"/>
      <c r="N114" s="209"/>
      <c r="O114" s="209"/>
      <c r="P114" s="209"/>
      <c r="Q114" s="209"/>
      <c r="R114" s="209"/>
      <c r="S114" s="209"/>
      <c r="T114" s="209"/>
      <c r="U114" s="209"/>
      <c r="V114" s="209"/>
      <c r="W114" s="209"/>
      <c r="X114" s="209"/>
      <c r="Y114" s="209"/>
      <c r="Z114" s="209"/>
    </row>
    <row r="115" spans="1:26" ht="15.75" customHeight="1">
      <c r="A115" s="209"/>
      <c r="B115" s="209"/>
      <c r="C115" s="209"/>
      <c r="D115" s="209"/>
      <c r="E115" s="209"/>
      <c r="F115" s="209"/>
      <c r="G115" s="209"/>
      <c r="H115" s="209"/>
      <c r="I115" s="209"/>
      <c r="J115" s="209"/>
      <c r="K115" s="209"/>
      <c r="L115" s="209"/>
      <c r="M115" s="209"/>
      <c r="N115" s="209"/>
      <c r="O115" s="209"/>
      <c r="P115" s="209"/>
      <c r="Q115" s="209"/>
      <c r="R115" s="209"/>
      <c r="S115" s="209"/>
      <c r="T115" s="209"/>
      <c r="U115" s="209"/>
      <c r="V115" s="209"/>
      <c r="W115" s="209"/>
      <c r="X115" s="209"/>
      <c r="Y115" s="209"/>
      <c r="Z115" s="209"/>
    </row>
    <row r="116" spans="1:26" ht="15.75" customHeight="1">
      <c r="A116" s="209"/>
      <c r="B116" s="209"/>
      <c r="C116" s="209"/>
      <c r="D116" s="209"/>
      <c r="E116" s="209"/>
      <c r="F116" s="209"/>
      <c r="G116" s="209"/>
      <c r="H116" s="209"/>
      <c r="I116" s="209"/>
      <c r="J116" s="209"/>
      <c r="K116" s="209"/>
      <c r="L116" s="209"/>
      <c r="M116" s="209"/>
      <c r="N116" s="209"/>
      <c r="O116" s="209"/>
      <c r="P116" s="209"/>
      <c r="Q116" s="209"/>
      <c r="R116" s="209"/>
      <c r="S116" s="209"/>
      <c r="T116" s="209"/>
      <c r="U116" s="209"/>
      <c r="V116" s="209"/>
      <c r="W116" s="209"/>
      <c r="X116" s="209"/>
      <c r="Y116" s="209"/>
      <c r="Z116" s="209"/>
    </row>
    <row r="117" spans="1:26" ht="15.75" customHeight="1">
      <c r="A117" s="209"/>
      <c r="B117" s="209"/>
      <c r="C117" s="209"/>
      <c r="D117" s="209"/>
      <c r="E117" s="209"/>
      <c r="F117" s="209"/>
      <c r="G117" s="209"/>
      <c r="H117" s="209"/>
      <c r="I117" s="209"/>
      <c r="J117" s="209"/>
      <c r="K117" s="209"/>
      <c r="L117" s="209"/>
      <c r="M117" s="209"/>
      <c r="N117" s="209"/>
      <c r="O117" s="209"/>
      <c r="P117" s="209"/>
      <c r="Q117" s="209"/>
      <c r="R117" s="209"/>
      <c r="S117" s="209"/>
      <c r="T117" s="209"/>
      <c r="U117" s="209"/>
      <c r="V117" s="209"/>
      <c r="W117" s="209"/>
      <c r="X117" s="209"/>
      <c r="Y117" s="209"/>
      <c r="Z117" s="209"/>
    </row>
    <row r="118" spans="1:26" ht="15.75" customHeight="1">
      <c r="A118" s="209"/>
      <c r="B118" s="209"/>
      <c r="C118" s="209"/>
      <c r="D118" s="209"/>
      <c r="E118" s="209"/>
      <c r="F118" s="209"/>
      <c r="G118" s="209"/>
      <c r="H118" s="209"/>
      <c r="I118" s="209"/>
      <c r="J118" s="209"/>
      <c r="K118" s="209"/>
      <c r="L118" s="209"/>
      <c r="M118" s="209"/>
      <c r="N118" s="209"/>
      <c r="O118" s="209"/>
      <c r="P118" s="209"/>
      <c r="Q118" s="209"/>
      <c r="R118" s="209"/>
      <c r="S118" s="209"/>
      <c r="T118" s="209"/>
      <c r="U118" s="209"/>
      <c r="V118" s="209"/>
      <c r="W118" s="209"/>
      <c r="X118" s="209"/>
      <c r="Y118" s="209"/>
      <c r="Z118" s="209"/>
    </row>
    <row r="119" spans="1:26" ht="15.75" customHeight="1">
      <c r="A119" s="209"/>
      <c r="B119" s="209"/>
      <c r="C119" s="209"/>
      <c r="D119" s="209"/>
      <c r="E119" s="209"/>
      <c r="F119" s="209"/>
      <c r="G119" s="209"/>
      <c r="H119" s="209"/>
      <c r="I119" s="209"/>
      <c r="J119" s="209"/>
      <c r="K119" s="209"/>
      <c r="L119" s="209"/>
      <c r="M119" s="209"/>
      <c r="N119" s="209"/>
      <c r="O119" s="209"/>
      <c r="P119" s="209"/>
      <c r="Q119" s="209"/>
      <c r="R119" s="209"/>
      <c r="S119" s="209"/>
      <c r="T119" s="209"/>
      <c r="U119" s="209"/>
      <c r="V119" s="209"/>
      <c r="W119" s="209"/>
      <c r="X119" s="209"/>
      <c r="Y119" s="209"/>
      <c r="Z119" s="209"/>
    </row>
    <row r="120" spans="1:26" ht="15.75" customHeight="1">
      <c r="A120" s="209"/>
      <c r="B120" s="209"/>
      <c r="C120" s="209"/>
      <c r="D120" s="209"/>
      <c r="E120" s="209"/>
      <c r="F120" s="209"/>
      <c r="G120" s="209"/>
      <c r="H120" s="209"/>
      <c r="I120" s="209"/>
      <c r="J120" s="209"/>
      <c r="K120" s="209"/>
      <c r="L120" s="209"/>
      <c r="M120" s="209"/>
      <c r="N120" s="209"/>
      <c r="O120" s="209"/>
      <c r="P120" s="209"/>
      <c r="Q120" s="209"/>
      <c r="R120" s="209"/>
      <c r="S120" s="209"/>
      <c r="T120" s="209"/>
      <c r="U120" s="209"/>
      <c r="V120" s="209"/>
      <c r="W120" s="209"/>
      <c r="X120" s="209"/>
      <c r="Y120" s="209"/>
      <c r="Z120" s="209"/>
    </row>
    <row r="121" spans="1:26" ht="15.75" customHeight="1">
      <c r="A121" s="209"/>
      <c r="B121" s="209"/>
      <c r="C121" s="209"/>
      <c r="D121" s="209"/>
      <c r="E121" s="209"/>
      <c r="F121" s="209"/>
      <c r="G121" s="209"/>
      <c r="H121" s="209"/>
      <c r="I121" s="209"/>
      <c r="J121" s="209"/>
      <c r="K121" s="209"/>
      <c r="L121" s="209"/>
      <c r="M121" s="209"/>
      <c r="N121" s="209"/>
      <c r="O121" s="209"/>
      <c r="P121" s="209"/>
      <c r="Q121" s="209"/>
      <c r="R121" s="209"/>
      <c r="S121" s="209"/>
      <c r="T121" s="209"/>
      <c r="U121" s="209"/>
      <c r="V121" s="209"/>
      <c r="W121" s="209"/>
      <c r="X121" s="209"/>
      <c r="Y121" s="209"/>
      <c r="Z121" s="209"/>
    </row>
    <row r="122" spans="1:26" ht="15.75" customHeight="1">
      <c r="A122" s="209"/>
      <c r="B122" s="209"/>
      <c r="C122" s="209"/>
      <c r="D122" s="209"/>
      <c r="E122" s="209"/>
      <c r="F122" s="209"/>
      <c r="G122" s="209"/>
      <c r="H122" s="209"/>
      <c r="I122" s="209"/>
      <c r="J122" s="209"/>
      <c r="K122" s="209"/>
      <c r="L122" s="209"/>
      <c r="M122" s="209"/>
      <c r="N122" s="209"/>
      <c r="O122" s="209"/>
      <c r="P122" s="209"/>
      <c r="Q122" s="209"/>
      <c r="R122" s="209"/>
      <c r="S122" s="209"/>
      <c r="T122" s="209"/>
      <c r="U122" s="209"/>
      <c r="V122" s="209"/>
      <c r="W122" s="209"/>
      <c r="X122" s="209"/>
      <c r="Y122" s="209"/>
      <c r="Z122" s="209"/>
    </row>
    <row r="123" spans="1:26" ht="15.75" customHeight="1">
      <c r="A123" s="209"/>
      <c r="B123" s="209"/>
      <c r="C123" s="209"/>
      <c r="D123" s="209"/>
      <c r="E123" s="209"/>
      <c r="F123" s="209"/>
      <c r="G123" s="209"/>
      <c r="H123" s="209"/>
      <c r="I123" s="209"/>
      <c r="J123" s="209"/>
      <c r="K123" s="209"/>
      <c r="L123" s="209"/>
      <c r="M123" s="209"/>
      <c r="N123" s="209"/>
      <c r="O123" s="209"/>
      <c r="P123" s="209"/>
      <c r="Q123" s="209"/>
      <c r="R123" s="209"/>
      <c r="S123" s="209"/>
      <c r="T123" s="209"/>
      <c r="U123" s="209"/>
      <c r="V123" s="209"/>
      <c r="W123" s="209"/>
      <c r="X123" s="209"/>
      <c r="Y123" s="209"/>
      <c r="Z123" s="209"/>
    </row>
    <row r="124" spans="1:26" ht="15.75" customHeight="1">
      <c r="A124" s="209"/>
      <c r="B124" s="209"/>
      <c r="C124" s="209"/>
      <c r="D124" s="209"/>
      <c r="E124" s="209"/>
      <c r="F124" s="209"/>
      <c r="G124" s="209"/>
      <c r="H124" s="209"/>
      <c r="I124" s="209"/>
      <c r="J124" s="209"/>
      <c r="K124" s="209"/>
      <c r="L124" s="209"/>
      <c r="M124" s="209"/>
      <c r="N124" s="209"/>
      <c r="O124" s="209"/>
      <c r="P124" s="209"/>
      <c r="Q124" s="209"/>
      <c r="R124" s="209"/>
      <c r="S124" s="209"/>
      <c r="T124" s="209"/>
      <c r="U124" s="209"/>
      <c r="V124" s="209"/>
      <c r="W124" s="209"/>
      <c r="X124" s="209"/>
      <c r="Y124" s="209"/>
      <c r="Z124" s="209"/>
    </row>
    <row r="125" spans="1:26" ht="15.75" customHeight="1">
      <c r="A125" s="209"/>
      <c r="B125" s="209"/>
      <c r="C125" s="209"/>
      <c r="D125" s="209"/>
      <c r="E125" s="209"/>
      <c r="F125" s="209"/>
      <c r="G125" s="209"/>
      <c r="H125" s="209"/>
      <c r="I125" s="209"/>
      <c r="J125" s="209"/>
      <c r="K125" s="209"/>
      <c r="L125" s="209"/>
      <c r="M125" s="209"/>
      <c r="N125" s="209"/>
      <c r="O125" s="209"/>
      <c r="P125" s="209"/>
      <c r="Q125" s="209"/>
      <c r="R125" s="209"/>
      <c r="S125" s="209"/>
      <c r="T125" s="209"/>
      <c r="U125" s="209"/>
      <c r="V125" s="209"/>
      <c r="W125" s="209"/>
      <c r="X125" s="209"/>
      <c r="Y125" s="209"/>
      <c r="Z125" s="209"/>
    </row>
    <row r="126" spans="1:26" ht="15.75" customHeight="1">
      <c r="A126" s="209"/>
      <c r="B126" s="209"/>
      <c r="C126" s="209"/>
      <c r="D126" s="209"/>
      <c r="E126" s="209"/>
      <c r="F126" s="209"/>
      <c r="G126" s="209"/>
      <c r="H126" s="209"/>
      <c r="I126" s="209"/>
      <c r="J126" s="209"/>
      <c r="K126" s="209"/>
      <c r="L126" s="209"/>
      <c r="M126" s="209"/>
      <c r="N126" s="209"/>
      <c r="O126" s="209"/>
      <c r="P126" s="209"/>
      <c r="Q126" s="209"/>
      <c r="R126" s="209"/>
      <c r="S126" s="209"/>
      <c r="T126" s="209"/>
      <c r="U126" s="209"/>
      <c r="V126" s="209"/>
      <c r="W126" s="209"/>
      <c r="X126" s="209"/>
      <c r="Y126" s="209"/>
      <c r="Z126" s="209"/>
    </row>
    <row r="127" spans="1:26" ht="15.75" customHeight="1">
      <c r="A127" s="209"/>
      <c r="B127" s="209"/>
      <c r="C127" s="209"/>
      <c r="D127" s="209"/>
      <c r="E127" s="209"/>
      <c r="F127" s="209"/>
      <c r="G127" s="209"/>
      <c r="H127" s="209"/>
      <c r="I127" s="209"/>
      <c r="J127" s="209"/>
      <c r="K127" s="209"/>
      <c r="L127" s="209"/>
      <c r="M127" s="209"/>
      <c r="N127" s="209"/>
      <c r="O127" s="209"/>
      <c r="P127" s="209"/>
      <c r="Q127" s="209"/>
      <c r="R127" s="209"/>
      <c r="S127" s="209"/>
      <c r="T127" s="209"/>
      <c r="U127" s="209"/>
      <c r="V127" s="209"/>
      <c r="W127" s="209"/>
      <c r="X127" s="209"/>
      <c r="Y127" s="209"/>
      <c r="Z127" s="209"/>
    </row>
    <row r="128" spans="1:26" ht="15.75" customHeight="1">
      <c r="A128" s="209"/>
      <c r="B128" s="209"/>
      <c r="C128" s="209"/>
      <c r="D128" s="209"/>
      <c r="E128" s="209"/>
      <c r="F128" s="209"/>
      <c r="G128" s="209"/>
      <c r="H128" s="209"/>
      <c r="I128" s="209"/>
      <c r="J128" s="209"/>
      <c r="K128" s="209"/>
      <c r="L128" s="209"/>
      <c r="M128" s="209"/>
      <c r="N128" s="209"/>
      <c r="O128" s="209"/>
      <c r="P128" s="209"/>
      <c r="Q128" s="209"/>
      <c r="R128" s="209"/>
      <c r="S128" s="209"/>
      <c r="T128" s="209"/>
      <c r="U128" s="209"/>
      <c r="V128" s="209"/>
      <c r="W128" s="209"/>
      <c r="X128" s="209"/>
      <c r="Y128" s="209"/>
      <c r="Z128" s="209"/>
    </row>
    <row r="129" spans="1:26" ht="15.75" customHeight="1">
      <c r="A129" s="209"/>
      <c r="B129" s="209"/>
      <c r="C129" s="209"/>
      <c r="D129" s="209"/>
      <c r="E129" s="209"/>
      <c r="F129" s="209"/>
      <c r="G129" s="209"/>
      <c r="H129" s="209"/>
      <c r="I129" s="209"/>
      <c r="J129" s="209"/>
      <c r="K129" s="209"/>
      <c r="L129" s="209"/>
      <c r="M129" s="209"/>
      <c r="N129" s="209"/>
      <c r="O129" s="209"/>
      <c r="P129" s="209"/>
      <c r="Q129" s="209"/>
      <c r="R129" s="209"/>
      <c r="S129" s="209"/>
      <c r="T129" s="209"/>
      <c r="U129" s="209"/>
      <c r="V129" s="209"/>
      <c r="W129" s="209"/>
      <c r="X129" s="209"/>
      <c r="Y129" s="209"/>
      <c r="Z129" s="209"/>
    </row>
    <row r="130" spans="1:26" ht="15.75" customHeight="1">
      <c r="A130" s="209"/>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c r="X130" s="209"/>
      <c r="Y130" s="209"/>
      <c r="Z130" s="209"/>
    </row>
    <row r="131" spans="1:26" ht="15.75" customHeight="1">
      <c r="A131" s="209"/>
      <c r="B131" s="209"/>
      <c r="C131" s="209"/>
      <c r="D131" s="209"/>
      <c r="E131" s="209"/>
      <c r="F131" s="209"/>
      <c r="G131" s="209"/>
      <c r="H131" s="209"/>
      <c r="I131" s="209"/>
      <c r="J131" s="209"/>
      <c r="K131" s="209"/>
      <c r="L131" s="209"/>
      <c r="M131" s="209"/>
      <c r="N131" s="209"/>
      <c r="O131" s="209"/>
      <c r="P131" s="209"/>
      <c r="Q131" s="209"/>
      <c r="R131" s="209"/>
      <c r="S131" s="209"/>
      <c r="T131" s="209"/>
      <c r="U131" s="209"/>
      <c r="V131" s="209"/>
      <c r="W131" s="209"/>
      <c r="X131" s="209"/>
      <c r="Y131" s="209"/>
      <c r="Z131" s="209"/>
    </row>
    <row r="132" spans="1:26" ht="15.75" customHeight="1">
      <c r="A132" s="209"/>
      <c r="B132" s="209"/>
      <c r="C132" s="209"/>
      <c r="D132" s="209"/>
      <c r="E132" s="209"/>
      <c r="F132" s="209"/>
      <c r="G132" s="209"/>
      <c r="H132" s="209"/>
      <c r="I132" s="209"/>
      <c r="J132" s="209"/>
      <c r="K132" s="209"/>
      <c r="L132" s="209"/>
      <c r="M132" s="209"/>
      <c r="N132" s="209"/>
      <c r="O132" s="209"/>
      <c r="P132" s="209"/>
      <c r="Q132" s="209"/>
      <c r="R132" s="209"/>
      <c r="S132" s="209"/>
      <c r="T132" s="209"/>
      <c r="U132" s="209"/>
      <c r="V132" s="209"/>
      <c r="W132" s="209"/>
      <c r="X132" s="209"/>
      <c r="Y132" s="209"/>
      <c r="Z132" s="209"/>
    </row>
    <row r="133" spans="1:26" ht="15.75" customHeight="1">
      <c r="A133" s="209"/>
      <c r="B133" s="209"/>
      <c r="C133" s="209"/>
      <c r="D133" s="209"/>
      <c r="E133" s="209"/>
      <c r="F133" s="209"/>
      <c r="G133" s="209"/>
      <c r="H133" s="209"/>
      <c r="I133" s="209"/>
      <c r="J133" s="209"/>
      <c r="K133" s="209"/>
      <c r="L133" s="209"/>
      <c r="M133" s="209"/>
      <c r="N133" s="209"/>
      <c r="O133" s="209"/>
      <c r="P133" s="209"/>
      <c r="Q133" s="209"/>
      <c r="R133" s="209"/>
      <c r="S133" s="209"/>
      <c r="T133" s="209"/>
      <c r="U133" s="209"/>
      <c r="V133" s="209"/>
      <c r="W133" s="209"/>
      <c r="X133" s="209"/>
      <c r="Y133" s="209"/>
      <c r="Z133" s="209"/>
    </row>
    <row r="134" spans="1:26" ht="15.75" customHeight="1">
      <c r="A134" s="209"/>
      <c r="B134" s="209"/>
      <c r="C134" s="209"/>
      <c r="D134" s="209"/>
      <c r="E134" s="209"/>
      <c r="F134" s="209"/>
      <c r="G134" s="209"/>
      <c r="H134" s="209"/>
      <c r="I134" s="209"/>
      <c r="J134" s="209"/>
      <c r="K134" s="209"/>
      <c r="L134" s="209"/>
      <c r="M134" s="209"/>
      <c r="N134" s="209"/>
      <c r="O134" s="209"/>
      <c r="P134" s="209"/>
      <c r="Q134" s="209"/>
      <c r="R134" s="209"/>
      <c r="S134" s="209"/>
      <c r="T134" s="209"/>
      <c r="U134" s="209"/>
      <c r="V134" s="209"/>
      <c r="W134" s="209"/>
      <c r="X134" s="209"/>
      <c r="Y134" s="209"/>
      <c r="Z134" s="209"/>
    </row>
    <row r="135" spans="1:26" ht="15.75" customHeight="1">
      <c r="A135" s="209"/>
      <c r="B135" s="209"/>
      <c r="C135" s="209"/>
      <c r="D135" s="209"/>
      <c r="E135" s="209"/>
      <c r="F135" s="209"/>
      <c r="G135" s="209"/>
      <c r="H135" s="209"/>
      <c r="I135" s="209"/>
      <c r="J135" s="209"/>
      <c r="K135" s="209"/>
      <c r="L135" s="209"/>
      <c r="M135" s="209"/>
      <c r="N135" s="209"/>
      <c r="O135" s="209"/>
      <c r="P135" s="209"/>
      <c r="Q135" s="209"/>
      <c r="R135" s="209"/>
      <c r="S135" s="209"/>
      <c r="T135" s="209"/>
      <c r="U135" s="209"/>
      <c r="V135" s="209"/>
      <c r="W135" s="209"/>
      <c r="X135" s="209"/>
      <c r="Y135" s="209"/>
      <c r="Z135" s="209"/>
    </row>
    <row r="136" spans="1:26" ht="15.75" customHeight="1">
      <c r="A136" s="209"/>
      <c r="B136" s="209"/>
      <c r="C136" s="209"/>
      <c r="D136" s="209"/>
      <c r="E136" s="209"/>
      <c r="F136" s="209"/>
      <c r="G136" s="209"/>
      <c r="H136" s="209"/>
      <c r="I136" s="209"/>
      <c r="J136" s="209"/>
      <c r="K136" s="209"/>
      <c r="L136" s="209"/>
      <c r="M136" s="209"/>
      <c r="N136" s="209"/>
      <c r="O136" s="209"/>
      <c r="P136" s="209"/>
      <c r="Q136" s="209"/>
      <c r="R136" s="209"/>
      <c r="S136" s="209"/>
      <c r="T136" s="209"/>
      <c r="U136" s="209"/>
      <c r="V136" s="209"/>
      <c r="W136" s="209"/>
      <c r="X136" s="209"/>
      <c r="Y136" s="209"/>
      <c r="Z136" s="209"/>
    </row>
    <row r="137" spans="1:26" ht="15.75" customHeight="1">
      <c r="A137" s="209"/>
      <c r="B137" s="209"/>
      <c r="C137" s="209"/>
      <c r="D137" s="209"/>
      <c r="E137" s="209"/>
      <c r="F137" s="209"/>
      <c r="G137" s="209"/>
      <c r="H137" s="209"/>
      <c r="I137" s="209"/>
      <c r="J137" s="209"/>
      <c r="K137" s="209"/>
      <c r="L137" s="209"/>
      <c r="M137" s="209"/>
      <c r="N137" s="209"/>
      <c r="O137" s="209"/>
      <c r="P137" s="209"/>
      <c r="Q137" s="209"/>
      <c r="R137" s="209"/>
      <c r="S137" s="209"/>
      <c r="T137" s="209"/>
      <c r="U137" s="209"/>
      <c r="V137" s="209"/>
      <c r="W137" s="209"/>
      <c r="X137" s="209"/>
      <c r="Y137" s="209"/>
      <c r="Z137" s="209"/>
    </row>
    <row r="138" spans="1:26" ht="15.75" customHeight="1">
      <c r="A138" s="209"/>
      <c r="B138" s="209"/>
      <c r="C138" s="209"/>
      <c r="D138" s="209"/>
      <c r="E138" s="209"/>
      <c r="F138" s="209"/>
      <c r="G138" s="209"/>
      <c r="H138" s="209"/>
      <c r="I138" s="209"/>
      <c r="J138" s="209"/>
      <c r="K138" s="209"/>
      <c r="L138" s="209"/>
      <c r="M138" s="209"/>
      <c r="N138" s="209"/>
      <c r="O138" s="209"/>
      <c r="P138" s="209"/>
      <c r="Q138" s="209"/>
      <c r="R138" s="209"/>
      <c r="S138" s="209"/>
      <c r="T138" s="209"/>
      <c r="U138" s="209"/>
      <c r="V138" s="209"/>
      <c r="W138" s="209"/>
      <c r="X138" s="209"/>
      <c r="Y138" s="209"/>
      <c r="Z138" s="209"/>
    </row>
    <row r="139" spans="1:26" ht="15.75" customHeight="1">
      <c r="A139" s="209"/>
      <c r="B139" s="209"/>
      <c r="C139" s="209"/>
      <c r="D139" s="209"/>
      <c r="E139" s="209"/>
      <c r="F139" s="209"/>
      <c r="G139" s="209"/>
      <c r="H139" s="209"/>
      <c r="I139" s="209"/>
      <c r="J139" s="209"/>
      <c r="K139" s="209"/>
      <c r="L139" s="209"/>
      <c r="M139" s="209"/>
      <c r="N139" s="209"/>
      <c r="O139" s="209"/>
      <c r="P139" s="209"/>
      <c r="Q139" s="209"/>
      <c r="R139" s="209"/>
      <c r="S139" s="209"/>
      <c r="T139" s="209"/>
      <c r="U139" s="209"/>
      <c r="V139" s="209"/>
      <c r="W139" s="209"/>
      <c r="X139" s="209"/>
      <c r="Y139" s="209"/>
      <c r="Z139" s="209"/>
    </row>
    <row r="140" spans="1:26" ht="15.75" customHeight="1">
      <c r="A140" s="2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row>
    <row r="141" spans="1:26" ht="15.75" customHeight="1">
      <c r="A141" s="209"/>
      <c r="B141" s="209"/>
      <c r="C141" s="209"/>
      <c r="D141" s="209"/>
      <c r="E141" s="209"/>
      <c r="F141" s="209"/>
      <c r="G141" s="209"/>
      <c r="H141" s="209"/>
      <c r="I141" s="209"/>
      <c r="J141" s="209"/>
      <c r="K141" s="209"/>
      <c r="L141" s="209"/>
      <c r="M141" s="209"/>
      <c r="N141" s="209"/>
      <c r="O141" s="209"/>
      <c r="P141" s="209"/>
      <c r="Q141" s="209"/>
      <c r="R141" s="209"/>
      <c r="S141" s="209"/>
      <c r="T141" s="209"/>
      <c r="U141" s="209"/>
      <c r="V141" s="209"/>
      <c r="W141" s="209"/>
      <c r="X141" s="209"/>
      <c r="Y141" s="209"/>
      <c r="Z141" s="209"/>
    </row>
    <row r="142" spans="1:26" ht="15.75" customHeight="1">
      <c r="A142" s="209"/>
      <c r="B142" s="209"/>
      <c r="C142" s="209"/>
      <c r="D142" s="209"/>
      <c r="E142" s="209"/>
      <c r="F142" s="209"/>
      <c r="G142" s="209"/>
      <c r="H142" s="209"/>
      <c r="I142" s="209"/>
      <c r="J142" s="209"/>
      <c r="K142" s="209"/>
      <c r="L142" s="209"/>
      <c r="M142" s="209"/>
      <c r="N142" s="209"/>
      <c r="O142" s="209"/>
      <c r="P142" s="209"/>
      <c r="Q142" s="209"/>
      <c r="R142" s="209"/>
      <c r="S142" s="209"/>
      <c r="T142" s="209"/>
      <c r="U142" s="209"/>
      <c r="V142" s="209"/>
      <c r="W142" s="209"/>
      <c r="X142" s="209"/>
      <c r="Y142" s="209"/>
      <c r="Z142" s="209"/>
    </row>
    <row r="143" spans="1:26" ht="15.75" customHeight="1">
      <c r="A143" s="209"/>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c r="X143" s="209"/>
      <c r="Y143" s="209"/>
      <c r="Z143" s="209"/>
    </row>
    <row r="144" spans="1:26" ht="15.75" customHeight="1">
      <c r="A144" s="209"/>
      <c r="B144" s="209"/>
      <c r="C144" s="209"/>
      <c r="D144" s="209"/>
      <c r="E144" s="209"/>
      <c r="F144" s="209"/>
      <c r="G144" s="209"/>
      <c r="H144" s="209"/>
      <c r="I144" s="209"/>
      <c r="J144" s="209"/>
      <c r="K144" s="209"/>
      <c r="L144" s="209"/>
      <c r="M144" s="209"/>
      <c r="N144" s="209"/>
      <c r="O144" s="209"/>
      <c r="P144" s="209"/>
      <c r="Q144" s="209"/>
      <c r="R144" s="209"/>
      <c r="S144" s="209"/>
      <c r="T144" s="209"/>
      <c r="U144" s="209"/>
      <c r="V144" s="209"/>
      <c r="W144" s="209"/>
      <c r="X144" s="209"/>
      <c r="Y144" s="209"/>
      <c r="Z144" s="209"/>
    </row>
    <row r="145" spans="1:26" ht="15.75" customHeight="1">
      <c r="A145" s="209"/>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c r="X145" s="209"/>
      <c r="Y145" s="209"/>
      <c r="Z145" s="209"/>
    </row>
    <row r="146" spans="1:26" ht="15.75" customHeight="1">
      <c r="A146" s="209"/>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c r="X146" s="209"/>
      <c r="Y146" s="209"/>
      <c r="Z146" s="209"/>
    </row>
    <row r="147" spans="1:26" ht="15.75" customHeight="1">
      <c r="A147" s="209"/>
      <c r="B147" s="209"/>
      <c r="C147" s="209"/>
      <c r="D147" s="209"/>
      <c r="E147" s="209"/>
      <c r="F147" s="209"/>
      <c r="G147" s="209"/>
      <c r="H147" s="209"/>
      <c r="I147" s="209"/>
      <c r="J147" s="209"/>
      <c r="K147" s="209"/>
      <c r="L147" s="209"/>
      <c r="M147" s="209"/>
      <c r="N147" s="209"/>
      <c r="O147" s="209"/>
      <c r="P147" s="209"/>
      <c r="Q147" s="209"/>
      <c r="R147" s="209"/>
      <c r="S147" s="209"/>
      <c r="T147" s="209"/>
      <c r="U147" s="209"/>
      <c r="V147" s="209"/>
      <c r="W147" s="209"/>
      <c r="X147" s="209"/>
      <c r="Y147" s="209"/>
      <c r="Z147" s="209"/>
    </row>
    <row r="148" spans="1:26" ht="15.75" customHeight="1">
      <c r="A148" s="209"/>
      <c r="B148" s="209"/>
      <c r="C148" s="209"/>
      <c r="D148" s="209"/>
      <c r="E148" s="209"/>
      <c r="F148" s="209"/>
      <c r="G148" s="209"/>
      <c r="H148" s="209"/>
      <c r="I148" s="209"/>
      <c r="J148" s="209"/>
      <c r="K148" s="209"/>
      <c r="L148" s="209"/>
      <c r="M148" s="209"/>
      <c r="N148" s="209"/>
      <c r="O148" s="209"/>
      <c r="P148" s="209"/>
      <c r="Q148" s="209"/>
      <c r="R148" s="209"/>
      <c r="S148" s="209"/>
      <c r="T148" s="209"/>
      <c r="U148" s="209"/>
      <c r="V148" s="209"/>
      <c r="W148" s="209"/>
      <c r="X148" s="209"/>
      <c r="Y148" s="209"/>
      <c r="Z148" s="209"/>
    </row>
    <row r="149" spans="1:26" ht="15.75" customHeight="1">
      <c r="A149" s="209"/>
      <c r="B149" s="209"/>
      <c r="C149" s="209"/>
      <c r="D149" s="209"/>
      <c r="E149" s="209"/>
      <c r="F149" s="209"/>
      <c r="G149" s="209"/>
      <c r="H149" s="209"/>
      <c r="I149" s="209"/>
      <c r="J149" s="209"/>
      <c r="K149" s="209"/>
      <c r="L149" s="209"/>
      <c r="M149" s="209"/>
      <c r="N149" s="209"/>
      <c r="O149" s="209"/>
      <c r="P149" s="209"/>
      <c r="Q149" s="209"/>
      <c r="R149" s="209"/>
      <c r="S149" s="209"/>
      <c r="T149" s="209"/>
      <c r="U149" s="209"/>
      <c r="V149" s="209"/>
      <c r="W149" s="209"/>
      <c r="X149" s="209"/>
      <c r="Y149" s="209"/>
      <c r="Z149" s="209"/>
    </row>
    <row r="150" spans="1:26" ht="15.75" customHeight="1">
      <c r="A150" s="209"/>
      <c r="B150" s="209"/>
      <c r="C150" s="209"/>
      <c r="D150" s="209"/>
      <c r="E150" s="209"/>
      <c r="F150" s="209"/>
      <c r="G150" s="209"/>
      <c r="H150" s="209"/>
      <c r="I150" s="209"/>
      <c r="J150" s="209"/>
      <c r="K150" s="209"/>
      <c r="L150" s="209"/>
      <c r="M150" s="209"/>
      <c r="N150" s="209"/>
      <c r="O150" s="209"/>
      <c r="P150" s="209"/>
      <c r="Q150" s="209"/>
      <c r="R150" s="209"/>
      <c r="S150" s="209"/>
      <c r="T150" s="209"/>
      <c r="U150" s="209"/>
      <c r="V150" s="209"/>
      <c r="W150" s="209"/>
      <c r="X150" s="209"/>
      <c r="Y150" s="209"/>
      <c r="Z150" s="209"/>
    </row>
    <row r="151" spans="1:26" ht="15.75" customHeight="1">
      <c r="A151" s="209"/>
      <c r="B151" s="209"/>
      <c r="C151" s="209"/>
      <c r="D151" s="209"/>
      <c r="E151" s="209"/>
      <c r="F151" s="209"/>
      <c r="G151" s="209"/>
      <c r="H151" s="209"/>
      <c r="I151" s="209"/>
      <c r="J151" s="209"/>
      <c r="K151" s="209"/>
      <c r="L151" s="209"/>
      <c r="M151" s="209"/>
      <c r="N151" s="209"/>
      <c r="O151" s="209"/>
      <c r="P151" s="209"/>
      <c r="Q151" s="209"/>
      <c r="R151" s="209"/>
      <c r="S151" s="209"/>
      <c r="T151" s="209"/>
      <c r="U151" s="209"/>
      <c r="V151" s="209"/>
      <c r="W151" s="209"/>
      <c r="X151" s="209"/>
      <c r="Y151" s="209"/>
      <c r="Z151" s="209"/>
    </row>
    <row r="152" spans="1:26" ht="15.75" customHeight="1">
      <c r="A152" s="209"/>
      <c r="B152" s="209"/>
      <c r="C152" s="209"/>
      <c r="D152" s="209"/>
      <c r="E152" s="209"/>
      <c r="F152" s="209"/>
      <c r="G152" s="209"/>
      <c r="H152" s="209"/>
      <c r="I152" s="209"/>
      <c r="J152" s="209"/>
      <c r="K152" s="209"/>
      <c r="L152" s="209"/>
      <c r="M152" s="209"/>
      <c r="N152" s="209"/>
      <c r="O152" s="209"/>
      <c r="P152" s="209"/>
      <c r="Q152" s="209"/>
      <c r="R152" s="209"/>
      <c r="S152" s="209"/>
      <c r="T152" s="209"/>
      <c r="U152" s="209"/>
      <c r="V152" s="209"/>
      <c r="W152" s="209"/>
      <c r="X152" s="209"/>
      <c r="Y152" s="209"/>
      <c r="Z152" s="209"/>
    </row>
    <row r="153" spans="1:26" ht="15.75" customHeight="1">
      <c r="A153" s="209"/>
      <c r="B153" s="209"/>
      <c r="C153" s="209"/>
      <c r="D153" s="209"/>
      <c r="E153" s="209"/>
      <c r="F153" s="209"/>
      <c r="G153" s="209"/>
      <c r="H153" s="209"/>
      <c r="I153" s="209"/>
      <c r="J153" s="209"/>
      <c r="K153" s="209"/>
      <c r="L153" s="209"/>
      <c r="M153" s="209"/>
      <c r="N153" s="209"/>
      <c r="O153" s="209"/>
      <c r="P153" s="209"/>
      <c r="Q153" s="209"/>
      <c r="R153" s="209"/>
      <c r="S153" s="209"/>
      <c r="T153" s="209"/>
      <c r="U153" s="209"/>
      <c r="V153" s="209"/>
      <c r="W153" s="209"/>
      <c r="X153" s="209"/>
      <c r="Y153" s="209"/>
      <c r="Z153" s="209"/>
    </row>
    <row r="154" spans="1:26" ht="15.75" customHeight="1">
      <c r="A154" s="209"/>
      <c r="B154" s="209"/>
      <c r="C154" s="209"/>
      <c r="D154" s="209"/>
      <c r="E154" s="209"/>
      <c r="F154" s="209"/>
      <c r="G154" s="209"/>
      <c r="H154" s="209"/>
      <c r="I154" s="209"/>
      <c r="J154" s="209"/>
      <c r="K154" s="209"/>
      <c r="L154" s="209"/>
      <c r="M154" s="209"/>
      <c r="N154" s="209"/>
      <c r="O154" s="209"/>
      <c r="P154" s="209"/>
      <c r="Q154" s="209"/>
      <c r="R154" s="209"/>
      <c r="S154" s="209"/>
      <c r="T154" s="209"/>
      <c r="U154" s="209"/>
      <c r="V154" s="209"/>
      <c r="W154" s="209"/>
      <c r="X154" s="209"/>
      <c r="Y154" s="209"/>
      <c r="Z154" s="209"/>
    </row>
    <row r="155" spans="1:26" ht="15.75" customHeight="1">
      <c r="A155" s="209"/>
      <c r="B155" s="209"/>
      <c r="C155" s="209"/>
      <c r="D155" s="209"/>
      <c r="E155" s="209"/>
      <c r="F155" s="209"/>
      <c r="G155" s="209"/>
      <c r="H155" s="209"/>
      <c r="I155" s="209"/>
      <c r="J155" s="209"/>
      <c r="K155" s="209"/>
      <c r="L155" s="209"/>
      <c r="M155" s="209"/>
      <c r="N155" s="209"/>
      <c r="O155" s="209"/>
      <c r="P155" s="209"/>
      <c r="Q155" s="209"/>
      <c r="R155" s="209"/>
      <c r="S155" s="209"/>
      <c r="T155" s="209"/>
      <c r="U155" s="209"/>
      <c r="V155" s="209"/>
      <c r="W155" s="209"/>
      <c r="X155" s="209"/>
      <c r="Y155" s="209"/>
      <c r="Z155" s="209"/>
    </row>
    <row r="156" spans="1:26" ht="15.75" customHeight="1">
      <c r="A156" s="209"/>
      <c r="B156" s="209"/>
      <c r="C156" s="209"/>
      <c r="D156" s="209"/>
      <c r="E156" s="209"/>
      <c r="F156" s="209"/>
      <c r="G156" s="209"/>
      <c r="H156" s="209"/>
      <c r="I156" s="209"/>
      <c r="J156" s="209"/>
      <c r="K156" s="209"/>
      <c r="L156" s="209"/>
      <c r="M156" s="209"/>
      <c r="N156" s="209"/>
      <c r="O156" s="209"/>
      <c r="P156" s="209"/>
      <c r="Q156" s="209"/>
      <c r="R156" s="209"/>
      <c r="S156" s="209"/>
      <c r="T156" s="209"/>
      <c r="U156" s="209"/>
      <c r="V156" s="209"/>
      <c r="W156" s="209"/>
      <c r="X156" s="209"/>
      <c r="Y156" s="209"/>
      <c r="Z156" s="209"/>
    </row>
    <row r="157" spans="1:26" ht="15.75" customHeight="1">
      <c r="A157" s="209"/>
      <c r="B157" s="209"/>
      <c r="C157" s="209"/>
      <c r="D157" s="209"/>
      <c r="E157" s="209"/>
      <c r="F157" s="209"/>
      <c r="G157" s="209"/>
      <c r="H157" s="209"/>
      <c r="I157" s="209"/>
      <c r="J157" s="209"/>
      <c r="K157" s="209"/>
      <c r="L157" s="209"/>
      <c r="M157" s="209"/>
      <c r="N157" s="209"/>
      <c r="O157" s="209"/>
      <c r="P157" s="209"/>
      <c r="Q157" s="209"/>
      <c r="R157" s="209"/>
      <c r="S157" s="209"/>
      <c r="T157" s="209"/>
      <c r="U157" s="209"/>
      <c r="V157" s="209"/>
      <c r="W157" s="209"/>
      <c r="X157" s="209"/>
      <c r="Y157" s="209"/>
      <c r="Z157" s="209"/>
    </row>
    <row r="158" spans="1:26" ht="15.75" customHeight="1">
      <c r="A158" s="209"/>
      <c r="B158" s="209"/>
      <c r="C158" s="209"/>
      <c r="D158" s="209"/>
      <c r="E158" s="209"/>
      <c r="F158" s="209"/>
      <c r="G158" s="209"/>
      <c r="H158" s="209"/>
      <c r="I158" s="209"/>
      <c r="J158" s="209"/>
      <c r="K158" s="209"/>
      <c r="L158" s="209"/>
      <c r="M158" s="209"/>
      <c r="N158" s="209"/>
      <c r="O158" s="209"/>
      <c r="P158" s="209"/>
      <c r="Q158" s="209"/>
      <c r="R158" s="209"/>
      <c r="S158" s="209"/>
      <c r="T158" s="209"/>
      <c r="U158" s="209"/>
      <c r="V158" s="209"/>
      <c r="W158" s="209"/>
      <c r="X158" s="209"/>
      <c r="Y158" s="209"/>
      <c r="Z158" s="209"/>
    </row>
    <row r="159" spans="1:26" ht="15.75" customHeight="1">
      <c r="A159" s="209"/>
      <c r="B159" s="209"/>
      <c r="C159" s="209"/>
      <c r="D159" s="209"/>
      <c r="E159" s="209"/>
      <c r="F159" s="209"/>
      <c r="G159" s="209"/>
      <c r="H159" s="209"/>
      <c r="I159" s="209"/>
      <c r="J159" s="209"/>
      <c r="K159" s="209"/>
      <c r="L159" s="209"/>
      <c r="M159" s="209"/>
      <c r="N159" s="209"/>
      <c r="O159" s="209"/>
      <c r="P159" s="209"/>
      <c r="Q159" s="209"/>
      <c r="R159" s="209"/>
      <c r="S159" s="209"/>
      <c r="T159" s="209"/>
      <c r="U159" s="209"/>
      <c r="V159" s="209"/>
      <c r="W159" s="209"/>
      <c r="X159" s="209"/>
      <c r="Y159" s="209"/>
      <c r="Z159" s="209"/>
    </row>
    <row r="160" spans="1:26" ht="15.75" customHeight="1">
      <c r="A160" s="209"/>
      <c r="B160" s="209"/>
      <c r="C160" s="209"/>
      <c r="D160" s="209"/>
      <c r="E160" s="209"/>
      <c r="F160" s="209"/>
      <c r="G160" s="209"/>
      <c r="H160" s="209"/>
      <c r="I160" s="209"/>
      <c r="J160" s="209"/>
      <c r="K160" s="209"/>
      <c r="L160" s="209"/>
      <c r="M160" s="209"/>
      <c r="N160" s="209"/>
      <c r="O160" s="209"/>
      <c r="P160" s="209"/>
      <c r="Q160" s="209"/>
      <c r="R160" s="209"/>
      <c r="S160" s="209"/>
      <c r="T160" s="209"/>
      <c r="U160" s="209"/>
      <c r="V160" s="209"/>
      <c r="W160" s="209"/>
      <c r="X160" s="209"/>
      <c r="Y160" s="209"/>
      <c r="Z160" s="209"/>
    </row>
    <row r="161" spans="1:26" ht="15.75" customHeight="1">
      <c r="A161" s="209"/>
      <c r="B161" s="209"/>
      <c r="C161" s="209"/>
      <c r="D161" s="209"/>
      <c r="E161" s="209"/>
      <c r="F161" s="209"/>
      <c r="G161" s="209"/>
      <c r="H161" s="209"/>
      <c r="I161" s="209"/>
      <c r="J161" s="209"/>
      <c r="K161" s="209"/>
      <c r="L161" s="209"/>
      <c r="M161" s="209"/>
      <c r="N161" s="209"/>
      <c r="O161" s="209"/>
      <c r="P161" s="209"/>
      <c r="Q161" s="209"/>
      <c r="R161" s="209"/>
      <c r="S161" s="209"/>
      <c r="T161" s="209"/>
      <c r="U161" s="209"/>
      <c r="V161" s="209"/>
      <c r="W161" s="209"/>
      <c r="X161" s="209"/>
      <c r="Y161" s="209"/>
      <c r="Z161" s="209"/>
    </row>
    <row r="162" spans="1:26" ht="15.75" customHeight="1">
      <c r="A162" s="209"/>
      <c r="B162" s="209"/>
      <c r="C162" s="209"/>
      <c r="D162" s="209"/>
      <c r="E162" s="209"/>
      <c r="F162" s="209"/>
      <c r="G162" s="209"/>
      <c r="H162" s="209"/>
      <c r="I162" s="209"/>
      <c r="J162" s="209"/>
      <c r="K162" s="209"/>
      <c r="L162" s="209"/>
      <c r="M162" s="209"/>
      <c r="N162" s="209"/>
      <c r="O162" s="209"/>
      <c r="P162" s="209"/>
      <c r="Q162" s="209"/>
      <c r="R162" s="209"/>
      <c r="S162" s="209"/>
      <c r="T162" s="209"/>
      <c r="U162" s="209"/>
      <c r="V162" s="209"/>
      <c r="W162" s="209"/>
      <c r="X162" s="209"/>
      <c r="Y162" s="209"/>
      <c r="Z162" s="209"/>
    </row>
    <row r="163" spans="1:26" ht="15.75" customHeight="1">
      <c r="A163" s="209"/>
      <c r="B163" s="209"/>
      <c r="C163" s="209"/>
      <c r="D163" s="209"/>
      <c r="E163" s="209"/>
      <c r="F163" s="209"/>
      <c r="G163" s="209"/>
      <c r="H163" s="209"/>
      <c r="I163" s="209"/>
      <c r="J163" s="209"/>
      <c r="K163" s="209"/>
      <c r="L163" s="209"/>
      <c r="M163" s="209"/>
      <c r="N163" s="209"/>
      <c r="O163" s="209"/>
      <c r="P163" s="209"/>
      <c r="Q163" s="209"/>
      <c r="R163" s="209"/>
      <c r="S163" s="209"/>
      <c r="T163" s="209"/>
      <c r="U163" s="209"/>
      <c r="V163" s="209"/>
      <c r="W163" s="209"/>
      <c r="X163" s="209"/>
      <c r="Y163" s="209"/>
      <c r="Z163" s="209"/>
    </row>
    <row r="164" spans="1:26" ht="15.75" customHeight="1">
      <c r="A164" s="209"/>
      <c r="B164" s="209"/>
      <c r="C164" s="209"/>
      <c r="D164" s="209"/>
      <c r="E164" s="209"/>
      <c r="F164" s="209"/>
      <c r="G164" s="209"/>
      <c r="H164" s="209"/>
      <c r="I164" s="209"/>
      <c r="J164" s="209"/>
      <c r="K164" s="209"/>
      <c r="L164" s="209"/>
      <c r="M164" s="209"/>
      <c r="N164" s="209"/>
      <c r="O164" s="209"/>
      <c r="P164" s="209"/>
      <c r="Q164" s="209"/>
      <c r="R164" s="209"/>
      <c r="S164" s="209"/>
      <c r="T164" s="209"/>
      <c r="U164" s="209"/>
      <c r="V164" s="209"/>
      <c r="W164" s="209"/>
      <c r="X164" s="209"/>
      <c r="Y164" s="209"/>
      <c r="Z164" s="209"/>
    </row>
    <row r="165" spans="1:26" ht="15.75" customHeight="1">
      <c r="A165" s="209"/>
      <c r="B165" s="209"/>
      <c r="C165" s="209"/>
      <c r="D165" s="209"/>
      <c r="E165" s="209"/>
      <c r="F165" s="209"/>
      <c r="G165" s="209"/>
      <c r="H165" s="209"/>
      <c r="I165" s="209"/>
      <c r="J165" s="209"/>
      <c r="K165" s="209"/>
      <c r="L165" s="209"/>
      <c r="M165" s="209"/>
      <c r="N165" s="209"/>
      <c r="O165" s="209"/>
      <c r="P165" s="209"/>
      <c r="Q165" s="209"/>
      <c r="R165" s="209"/>
      <c r="S165" s="209"/>
      <c r="T165" s="209"/>
      <c r="U165" s="209"/>
      <c r="V165" s="209"/>
      <c r="W165" s="209"/>
      <c r="X165" s="209"/>
      <c r="Y165" s="209"/>
      <c r="Z165" s="209"/>
    </row>
    <row r="166" spans="1:26" ht="15.75" customHeight="1">
      <c r="A166" s="209"/>
      <c r="B166" s="209"/>
      <c r="C166" s="209"/>
      <c r="D166" s="209"/>
      <c r="E166" s="209"/>
      <c r="F166" s="209"/>
      <c r="G166" s="209"/>
      <c r="H166" s="209"/>
      <c r="I166" s="209"/>
      <c r="J166" s="209"/>
      <c r="K166" s="209"/>
      <c r="L166" s="209"/>
      <c r="M166" s="209"/>
      <c r="N166" s="209"/>
      <c r="O166" s="209"/>
      <c r="P166" s="209"/>
      <c r="Q166" s="209"/>
      <c r="R166" s="209"/>
      <c r="S166" s="209"/>
      <c r="T166" s="209"/>
      <c r="U166" s="209"/>
      <c r="V166" s="209"/>
      <c r="W166" s="209"/>
      <c r="X166" s="209"/>
      <c r="Y166" s="209"/>
      <c r="Z166" s="209"/>
    </row>
    <row r="167" spans="1:26" ht="15.75" customHeight="1">
      <c r="A167" s="209"/>
      <c r="B167" s="209"/>
      <c r="C167" s="209"/>
      <c r="D167" s="209"/>
      <c r="E167" s="209"/>
      <c r="F167" s="209"/>
      <c r="G167" s="209"/>
      <c r="H167" s="209"/>
      <c r="I167" s="209"/>
      <c r="J167" s="209"/>
      <c r="K167" s="209"/>
      <c r="L167" s="209"/>
      <c r="M167" s="209"/>
      <c r="N167" s="209"/>
      <c r="O167" s="209"/>
      <c r="P167" s="209"/>
      <c r="Q167" s="209"/>
      <c r="R167" s="209"/>
      <c r="S167" s="209"/>
      <c r="T167" s="209"/>
      <c r="U167" s="209"/>
      <c r="V167" s="209"/>
      <c r="W167" s="209"/>
      <c r="X167" s="209"/>
      <c r="Y167" s="209"/>
      <c r="Z167" s="209"/>
    </row>
    <row r="168" spans="1:26" ht="15.75" customHeight="1">
      <c r="A168" s="209"/>
      <c r="B168" s="209"/>
      <c r="C168" s="209"/>
      <c r="D168" s="209"/>
      <c r="E168" s="209"/>
      <c r="F168" s="209"/>
      <c r="G168" s="209"/>
      <c r="H168" s="209"/>
      <c r="I168" s="209"/>
      <c r="J168" s="209"/>
      <c r="K168" s="209"/>
      <c r="L168" s="209"/>
      <c r="M168" s="209"/>
      <c r="N168" s="209"/>
      <c r="O168" s="209"/>
      <c r="P168" s="209"/>
      <c r="Q168" s="209"/>
      <c r="R168" s="209"/>
      <c r="S168" s="209"/>
      <c r="T168" s="209"/>
      <c r="U168" s="209"/>
      <c r="V168" s="209"/>
      <c r="W168" s="209"/>
      <c r="X168" s="209"/>
      <c r="Y168" s="209"/>
      <c r="Z168" s="209"/>
    </row>
    <row r="169" spans="1:26" ht="15.75" customHeight="1">
      <c r="A169" s="209"/>
      <c r="B169" s="209"/>
      <c r="C169" s="209"/>
      <c r="D169" s="209"/>
      <c r="E169" s="209"/>
      <c r="F169" s="209"/>
      <c r="G169" s="209"/>
      <c r="H169" s="209"/>
      <c r="I169" s="209"/>
      <c r="J169" s="209"/>
      <c r="K169" s="209"/>
      <c r="L169" s="209"/>
      <c r="M169" s="209"/>
      <c r="N169" s="209"/>
      <c r="O169" s="209"/>
      <c r="P169" s="209"/>
      <c r="Q169" s="209"/>
      <c r="R169" s="209"/>
      <c r="S169" s="209"/>
      <c r="T169" s="209"/>
      <c r="U169" s="209"/>
      <c r="V169" s="209"/>
      <c r="W169" s="209"/>
      <c r="X169" s="209"/>
      <c r="Y169" s="209"/>
      <c r="Z169" s="209"/>
    </row>
    <row r="170" spans="1:26" ht="15.75" customHeight="1">
      <c r="A170" s="209"/>
      <c r="B170" s="209"/>
      <c r="C170" s="209"/>
      <c r="D170" s="209"/>
      <c r="E170" s="209"/>
      <c r="F170" s="209"/>
      <c r="G170" s="209"/>
      <c r="H170" s="209"/>
      <c r="I170" s="209"/>
      <c r="J170" s="209"/>
      <c r="K170" s="209"/>
      <c r="L170" s="209"/>
      <c r="M170" s="209"/>
      <c r="N170" s="209"/>
      <c r="O170" s="209"/>
      <c r="P170" s="209"/>
      <c r="Q170" s="209"/>
      <c r="R170" s="209"/>
      <c r="S170" s="209"/>
      <c r="T170" s="209"/>
      <c r="U170" s="209"/>
      <c r="V170" s="209"/>
      <c r="W170" s="209"/>
      <c r="X170" s="209"/>
      <c r="Y170" s="209"/>
      <c r="Z170" s="209"/>
    </row>
    <row r="171" spans="1:26" ht="15.75" customHeight="1">
      <c r="A171" s="209"/>
      <c r="B171" s="209"/>
      <c r="C171" s="209"/>
      <c r="D171" s="209"/>
      <c r="E171" s="209"/>
      <c r="F171" s="209"/>
      <c r="G171" s="209"/>
      <c r="H171" s="209"/>
      <c r="I171" s="209"/>
      <c r="J171" s="209"/>
      <c r="K171" s="209"/>
      <c r="L171" s="209"/>
      <c r="M171" s="209"/>
      <c r="N171" s="209"/>
      <c r="O171" s="209"/>
      <c r="P171" s="209"/>
      <c r="Q171" s="209"/>
      <c r="R171" s="209"/>
      <c r="S171" s="209"/>
      <c r="T171" s="209"/>
      <c r="U171" s="209"/>
      <c r="V171" s="209"/>
      <c r="W171" s="209"/>
      <c r="X171" s="209"/>
      <c r="Y171" s="209"/>
      <c r="Z171" s="209"/>
    </row>
    <row r="172" spans="1:26" ht="15.75" customHeight="1">
      <c r="A172" s="209"/>
      <c r="B172" s="209"/>
      <c r="C172" s="209"/>
      <c r="D172" s="209"/>
      <c r="E172" s="209"/>
      <c r="F172" s="209"/>
      <c r="G172" s="209"/>
      <c r="H172" s="209"/>
      <c r="I172" s="209"/>
      <c r="J172" s="209"/>
      <c r="K172" s="209"/>
      <c r="L172" s="209"/>
      <c r="M172" s="209"/>
      <c r="N172" s="209"/>
      <c r="O172" s="209"/>
      <c r="P172" s="209"/>
      <c r="Q172" s="209"/>
      <c r="R172" s="209"/>
      <c r="S172" s="209"/>
      <c r="T172" s="209"/>
      <c r="U172" s="209"/>
      <c r="V172" s="209"/>
      <c r="W172" s="209"/>
      <c r="X172" s="209"/>
      <c r="Y172" s="209"/>
      <c r="Z172" s="209"/>
    </row>
    <row r="173" spans="1:26" ht="15.75" customHeight="1">
      <c r="A173" s="209"/>
      <c r="B173" s="209"/>
      <c r="C173" s="209"/>
      <c r="D173" s="209"/>
      <c r="E173" s="209"/>
      <c r="F173" s="209"/>
      <c r="G173" s="209"/>
      <c r="H173" s="209"/>
      <c r="I173" s="209"/>
      <c r="J173" s="209"/>
      <c r="K173" s="209"/>
      <c r="L173" s="209"/>
      <c r="M173" s="209"/>
      <c r="N173" s="209"/>
      <c r="O173" s="209"/>
      <c r="P173" s="209"/>
      <c r="Q173" s="209"/>
      <c r="R173" s="209"/>
      <c r="S173" s="209"/>
      <c r="T173" s="209"/>
      <c r="U173" s="209"/>
      <c r="V173" s="209"/>
      <c r="W173" s="209"/>
      <c r="X173" s="209"/>
      <c r="Y173" s="209"/>
      <c r="Z173" s="209"/>
    </row>
    <row r="174" spans="1:26" ht="15.75" customHeight="1">
      <c r="A174" s="209"/>
      <c r="B174" s="209"/>
      <c r="C174" s="209"/>
      <c r="D174" s="209"/>
      <c r="E174" s="209"/>
      <c r="F174" s="209"/>
      <c r="G174" s="209"/>
      <c r="H174" s="209"/>
      <c r="I174" s="209"/>
      <c r="J174" s="209"/>
      <c r="K174" s="209"/>
      <c r="L174" s="209"/>
      <c r="M174" s="209"/>
      <c r="N174" s="209"/>
      <c r="O174" s="209"/>
      <c r="P174" s="209"/>
      <c r="Q174" s="209"/>
      <c r="R174" s="209"/>
      <c r="S174" s="209"/>
      <c r="T174" s="209"/>
      <c r="U174" s="209"/>
      <c r="V174" s="209"/>
      <c r="W174" s="209"/>
      <c r="X174" s="209"/>
      <c r="Y174" s="209"/>
      <c r="Z174" s="209"/>
    </row>
    <row r="175" spans="1:26" ht="15.75" customHeight="1">
      <c r="A175" s="209"/>
      <c r="B175" s="209"/>
      <c r="C175" s="209"/>
      <c r="D175" s="209"/>
      <c r="E175" s="209"/>
      <c r="F175" s="209"/>
      <c r="G175" s="209"/>
      <c r="H175" s="209"/>
      <c r="I175" s="209"/>
      <c r="J175" s="209"/>
      <c r="K175" s="209"/>
      <c r="L175" s="209"/>
      <c r="M175" s="209"/>
      <c r="N175" s="209"/>
      <c r="O175" s="209"/>
      <c r="P175" s="209"/>
      <c r="Q175" s="209"/>
      <c r="R175" s="209"/>
      <c r="S175" s="209"/>
      <c r="T175" s="209"/>
      <c r="U175" s="209"/>
      <c r="V175" s="209"/>
      <c r="W175" s="209"/>
      <c r="X175" s="209"/>
      <c r="Y175" s="209"/>
      <c r="Z175" s="209"/>
    </row>
    <row r="176" spans="1:26" ht="15.75" customHeight="1">
      <c r="A176" s="209"/>
      <c r="B176" s="209"/>
      <c r="C176" s="209"/>
      <c r="D176" s="209"/>
      <c r="E176" s="209"/>
      <c r="F176" s="209"/>
      <c r="G176" s="209"/>
      <c r="H176" s="209"/>
      <c r="I176" s="209"/>
      <c r="J176" s="209"/>
      <c r="K176" s="209"/>
      <c r="L176" s="209"/>
      <c r="M176" s="209"/>
      <c r="N176" s="209"/>
      <c r="O176" s="209"/>
      <c r="P176" s="209"/>
      <c r="Q176" s="209"/>
      <c r="R176" s="209"/>
      <c r="S176" s="209"/>
      <c r="T176" s="209"/>
      <c r="U176" s="209"/>
      <c r="V176" s="209"/>
      <c r="W176" s="209"/>
      <c r="X176" s="209"/>
      <c r="Y176" s="209"/>
      <c r="Z176" s="209"/>
    </row>
    <row r="177" spans="1:26" ht="15.75" customHeight="1">
      <c r="A177" s="209"/>
      <c r="B177" s="209"/>
      <c r="C177" s="209"/>
      <c r="D177" s="209"/>
      <c r="E177" s="209"/>
      <c r="F177" s="209"/>
      <c r="G177" s="209"/>
      <c r="H177" s="209"/>
      <c r="I177" s="209"/>
      <c r="J177" s="209"/>
      <c r="K177" s="209"/>
      <c r="L177" s="209"/>
      <c r="M177" s="209"/>
      <c r="N177" s="209"/>
      <c r="O177" s="209"/>
      <c r="P177" s="209"/>
      <c r="Q177" s="209"/>
      <c r="R177" s="209"/>
      <c r="S177" s="209"/>
      <c r="T177" s="209"/>
      <c r="U177" s="209"/>
      <c r="V177" s="209"/>
      <c r="W177" s="209"/>
      <c r="X177" s="209"/>
      <c r="Y177" s="209"/>
      <c r="Z177" s="209"/>
    </row>
    <row r="178" spans="1:26" ht="15.75" customHeight="1">
      <c r="A178" s="209"/>
      <c r="B178" s="209"/>
      <c r="C178" s="209"/>
      <c r="D178" s="209"/>
      <c r="E178" s="209"/>
      <c r="F178" s="209"/>
      <c r="G178" s="209"/>
      <c r="H178" s="209"/>
      <c r="I178" s="209"/>
      <c r="J178" s="209"/>
      <c r="K178" s="209"/>
      <c r="L178" s="209"/>
      <c r="M178" s="209"/>
      <c r="N178" s="209"/>
      <c r="O178" s="209"/>
      <c r="P178" s="209"/>
      <c r="Q178" s="209"/>
      <c r="R178" s="209"/>
      <c r="S178" s="209"/>
      <c r="T178" s="209"/>
      <c r="U178" s="209"/>
      <c r="V178" s="209"/>
      <c r="W178" s="209"/>
      <c r="X178" s="209"/>
      <c r="Y178" s="209"/>
      <c r="Z178" s="209"/>
    </row>
    <row r="179" spans="1:26" ht="15.75" customHeight="1">
      <c r="A179" s="209"/>
      <c r="B179" s="209"/>
      <c r="C179" s="209"/>
      <c r="D179" s="209"/>
      <c r="E179" s="209"/>
      <c r="F179" s="209"/>
      <c r="G179" s="209"/>
      <c r="H179" s="209"/>
      <c r="I179" s="209"/>
      <c r="J179" s="209"/>
      <c r="K179" s="209"/>
      <c r="L179" s="209"/>
      <c r="M179" s="209"/>
      <c r="N179" s="209"/>
      <c r="O179" s="209"/>
      <c r="P179" s="209"/>
      <c r="Q179" s="209"/>
      <c r="R179" s="209"/>
      <c r="S179" s="209"/>
      <c r="T179" s="209"/>
      <c r="U179" s="209"/>
      <c r="V179" s="209"/>
      <c r="W179" s="209"/>
      <c r="X179" s="209"/>
      <c r="Y179" s="209"/>
      <c r="Z179" s="209"/>
    </row>
    <row r="180" spans="1:26" ht="15.75" customHeight="1">
      <c r="A180" s="209"/>
      <c r="B180" s="209"/>
      <c r="C180" s="209"/>
      <c r="D180" s="209"/>
      <c r="E180" s="209"/>
      <c r="F180" s="209"/>
      <c r="G180" s="209"/>
      <c r="H180" s="209"/>
      <c r="I180" s="209"/>
      <c r="J180" s="209"/>
      <c r="K180" s="209"/>
      <c r="L180" s="209"/>
      <c r="M180" s="209"/>
      <c r="N180" s="209"/>
      <c r="O180" s="209"/>
      <c r="P180" s="209"/>
      <c r="Q180" s="209"/>
      <c r="R180" s="209"/>
      <c r="S180" s="209"/>
      <c r="T180" s="209"/>
      <c r="U180" s="209"/>
      <c r="V180" s="209"/>
      <c r="W180" s="209"/>
      <c r="X180" s="209"/>
      <c r="Y180" s="209"/>
      <c r="Z180" s="209"/>
    </row>
    <row r="181" spans="1:26" ht="15.75" customHeight="1">
      <c r="A181" s="209"/>
      <c r="B181" s="209"/>
      <c r="C181" s="209"/>
      <c r="D181" s="209"/>
      <c r="E181" s="209"/>
      <c r="F181" s="209"/>
      <c r="G181" s="209"/>
      <c r="H181" s="209"/>
      <c r="I181" s="209"/>
      <c r="J181" s="209"/>
      <c r="K181" s="209"/>
      <c r="L181" s="209"/>
      <c r="M181" s="209"/>
      <c r="N181" s="209"/>
      <c r="O181" s="209"/>
      <c r="P181" s="209"/>
      <c r="Q181" s="209"/>
      <c r="R181" s="209"/>
      <c r="S181" s="209"/>
      <c r="T181" s="209"/>
      <c r="U181" s="209"/>
      <c r="V181" s="209"/>
      <c r="W181" s="209"/>
      <c r="X181" s="209"/>
      <c r="Y181" s="209"/>
      <c r="Z181" s="209"/>
    </row>
    <row r="182" spans="1:26" ht="15.75" customHeight="1">
      <c r="A182" s="209"/>
      <c r="B182" s="209"/>
      <c r="C182" s="209"/>
      <c r="D182" s="209"/>
      <c r="E182" s="209"/>
      <c r="F182" s="209"/>
      <c r="G182" s="209"/>
      <c r="H182" s="209"/>
      <c r="I182" s="209"/>
      <c r="J182" s="209"/>
      <c r="K182" s="209"/>
      <c r="L182" s="209"/>
      <c r="M182" s="209"/>
      <c r="N182" s="209"/>
      <c r="O182" s="209"/>
      <c r="P182" s="209"/>
      <c r="Q182" s="209"/>
      <c r="R182" s="209"/>
      <c r="S182" s="209"/>
      <c r="T182" s="209"/>
      <c r="U182" s="209"/>
      <c r="V182" s="209"/>
      <c r="W182" s="209"/>
      <c r="X182" s="209"/>
      <c r="Y182" s="209"/>
      <c r="Z182" s="209"/>
    </row>
    <row r="183" spans="1:26" ht="15.75" customHeight="1">
      <c r="A183" s="209"/>
      <c r="B183" s="209"/>
      <c r="C183" s="209"/>
      <c r="D183" s="209"/>
      <c r="E183" s="209"/>
      <c r="F183" s="209"/>
      <c r="G183" s="209"/>
      <c r="H183" s="209"/>
      <c r="I183" s="209"/>
      <c r="J183" s="209"/>
      <c r="K183" s="209"/>
      <c r="L183" s="209"/>
      <c r="M183" s="209"/>
      <c r="N183" s="209"/>
      <c r="O183" s="209"/>
      <c r="P183" s="209"/>
      <c r="Q183" s="209"/>
      <c r="R183" s="209"/>
      <c r="S183" s="209"/>
      <c r="T183" s="209"/>
      <c r="U183" s="209"/>
      <c r="V183" s="209"/>
      <c r="W183" s="209"/>
      <c r="X183" s="209"/>
      <c r="Y183" s="209"/>
      <c r="Z183" s="209"/>
    </row>
    <row r="184" spans="1:26" ht="15.75" customHeight="1">
      <c r="A184" s="209"/>
      <c r="B184" s="209"/>
      <c r="C184" s="209"/>
      <c r="D184" s="209"/>
      <c r="E184" s="209"/>
      <c r="F184" s="209"/>
      <c r="G184" s="209"/>
      <c r="H184" s="209"/>
      <c r="I184" s="209"/>
      <c r="J184" s="209"/>
      <c r="K184" s="209"/>
      <c r="L184" s="209"/>
      <c r="M184" s="209"/>
      <c r="N184" s="209"/>
      <c r="O184" s="209"/>
      <c r="P184" s="209"/>
      <c r="Q184" s="209"/>
      <c r="R184" s="209"/>
      <c r="S184" s="209"/>
      <c r="T184" s="209"/>
      <c r="U184" s="209"/>
      <c r="V184" s="209"/>
      <c r="W184" s="209"/>
      <c r="X184" s="209"/>
      <c r="Y184" s="209"/>
      <c r="Z184" s="209"/>
    </row>
    <row r="185" spans="1:26" ht="15.75" customHeight="1">
      <c r="A185" s="209"/>
      <c r="B185" s="209"/>
      <c r="C185" s="209"/>
      <c r="D185" s="209"/>
      <c r="E185" s="209"/>
      <c r="F185" s="209"/>
      <c r="G185" s="209"/>
      <c r="H185" s="209"/>
      <c r="I185" s="209"/>
      <c r="J185" s="209"/>
      <c r="K185" s="209"/>
      <c r="L185" s="209"/>
      <c r="M185" s="209"/>
      <c r="N185" s="209"/>
      <c r="O185" s="209"/>
      <c r="P185" s="209"/>
      <c r="Q185" s="209"/>
      <c r="R185" s="209"/>
      <c r="S185" s="209"/>
      <c r="T185" s="209"/>
      <c r="U185" s="209"/>
      <c r="V185" s="209"/>
      <c r="W185" s="209"/>
      <c r="X185" s="209"/>
      <c r="Y185" s="209"/>
      <c r="Z185" s="209"/>
    </row>
    <row r="186" spans="1:26" ht="15.75" customHeight="1">
      <c r="A186" s="209"/>
      <c r="B186" s="209"/>
      <c r="C186" s="209"/>
      <c r="D186" s="209"/>
      <c r="E186" s="209"/>
      <c r="F186" s="209"/>
      <c r="G186" s="209"/>
      <c r="H186" s="209"/>
      <c r="I186" s="209"/>
      <c r="J186" s="209"/>
      <c r="K186" s="209"/>
      <c r="L186" s="209"/>
      <c r="M186" s="209"/>
      <c r="N186" s="209"/>
      <c r="O186" s="209"/>
      <c r="P186" s="209"/>
      <c r="Q186" s="209"/>
      <c r="R186" s="209"/>
      <c r="S186" s="209"/>
      <c r="T186" s="209"/>
      <c r="U186" s="209"/>
      <c r="V186" s="209"/>
      <c r="W186" s="209"/>
      <c r="X186" s="209"/>
      <c r="Y186" s="209"/>
      <c r="Z186" s="209"/>
    </row>
    <row r="187" spans="1:26" ht="15.75" customHeight="1">
      <c r="A187" s="209"/>
      <c r="B187" s="209"/>
      <c r="C187" s="209"/>
      <c r="D187" s="209"/>
      <c r="E187" s="209"/>
      <c r="F187" s="209"/>
      <c r="G187" s="209"/>
      <c r="H187" s="209"/>
      <c r="I187" s="209"/>
      <c r="J187" s="209"/>
      <c r="K187" s="209"/>
      <c r="L187" s="209"/>
      <c r="M187" s="209"/>
      <c r="N187" s="209"/>
      <c r="O187" s="209"/>
      <c r="P187" s="209"/>
      <c r="Q187" s="209"/>
      <c r="R187" s="209"/>
      <c r="S187" s="209"/>
      <c r="T187" s="209"/>
      <c r="U187" s="209"/>
      <c r="V187" s="209"/>
      <c r="W187" s="209"/>
      <c r="X187" s="209"/>
      <c r="Y187" s="209"/>
      <c r="Z187" s="209"/>
    </row>
    <row r="188" spans="1:26" ht="15.75" customHeight="1">
      <c r="A188" s="209"/>
      <c r="B188" s="209"/>
      <c r="C188" s="209"/>
      <c r="D188" s="209"/>
      <c r="E188" s="209"/>
      <c r="F188" s="209"/>
      <c r="G188" s="209"/>
      <c r="H188" s="209"/>
      <c r="I188" s="209"/>
      <c r="J188" s="209"/>
      <c r="K188" s="209"/>
      <c r="L188" s="209"/>
      <c r="M188" s="209"/>
      <c r="N188" s="209"/>
      <c r="O188" s="209"/>
      <c r="P188" s="209"/>
      <c r="Q188" s="209"/>
      <c r="R188" s="209"/>
      <c r="S188" s="209"/>
      <c r="T188" s="209"/>
      <c r="U188" s="209"/>
      <c r="V188" s="209"/>
      <c r="W188" s="209"/>
      <c r="X188" s="209"/>
      <c r="Y188" s="209"/>
      <c r="Z188" s="209"/>
    </row>
    <row r="189" spans="1:26" ht="15.75" customHeight="1">
      <c r="A189" s="209"/>
      <c r="B189" s="209"/>
      <c r="C189" s="209"/>
      <c r="D189" s="209"/>
      <c r="E189" s="209"/>
      <c r="F189" s="209"/>
      <c r="G189" s="209"/>
      <c r="H189" s="209"/>
      <c r="I189" s="209"/>
      <c r="J189" s="209"/>
      <c r="K189" s="209"/>
      <c r="L189" s="209"/>
      <c r="M189" s="209"/>
      <c r="N189" s="209"/>
      <c r="O189" s="209"/>
      <c r="P189" s="209"/>
      <c r="Q189" s="209"/>
      <c r="R189" s="209"/>
      <c r="S189" s="209"/>
      <c r="T189" s="209"/>
      <c r="U189" s="209"/>
      <c r="V189" s="209"/>
      <c r="W189" s="209"/>
      <c r="X189" s="209"/>
      <c r="Y189" s="209"/>
      <c r="Z189" s="209"/>
    </row>
    <row r="190" spans="1:26" ht="15.75" customHeight="1">
      <c r="A190" s="209"/>
      <c r="B190" s="209"/>
      <c r="C190" s="209"/>
      <c r="D190" s="209"/>
      <c r="E190" s="209"/>
      <c r="F190" s="209"/>
      <c r="G190" s="209"/>
      <c r="H190" s="209"/>
      <c r="I190" s="209"/>
      <c r="J190" s="209"/>
      <c r="K190" s="209"/>
      <c r="L190" s="209"/>
      <c r="M190" s="209"/>
      <c r="N190" s="209"/>
      <c r="O190" s="209"/>
      <c r="P190" s="209"/>
      <c r="Q190" s="209"/>
      <c r="R190" s="209"/>
      <c r="S190" s="209"/>
      <c r="T190" s="209"/>
      <c r="U190" s="209"/>
      <c r="V190" s="209"/>
      <c r="W190" s="209"/>
      <c r="X190" s="209"/>
      <c r="Y190" s="209"/>
      <c r="Z190" s="209"/>
    </row>
    <row r="191" spans="1:26" ht="15.75" customHeight="1">
      <c r="A191" s="209"/>
      <c r="B191" s="209"/>
      <c r="C191" s="209"/>
      <c r="D191" s="209"/>
      <c r="E191" s="209"/>
      <c r="F191" s="209"/>
      <c r="G191" s="209"/>
      <c r="H191" s="209"/>
      <c r="I191" s="209"/>
      <c r="J191" s="209"/>
      <c r="K191" s="209"/>
      <c r="L191" s="209"/>
      <c r="M191" s="209"/>
      <c r="N191" s="209"/>
      <c r="O191" s="209"/>
      <c r="P191" s="209"/>
      <c r="Q191" s="209"/>
      <c r="R191" s="209"/>
      <c r="S191" s="209"/>
      <c r="T191" s="209"/>
      <c r="U191" s="209"/>
      <c r="V191" s="209"/>
      <c r="W191" s="209"/>
      <c r="X191" s="209"/>
      <c r="Y191" s="209"/>
      <c r="Z191" s="209"/>
    </row>
    <row r="192" spans="1:26" ht="15.75" customHeight="1">
      <c r="A192" s="209"/>
      <c r="B192" s="209"/>
      <c r="C192" s="209"/>
      <c r="D192" s="209"/>
      <c r="E192" s="209"/>
      <c r="F192" s="209"/>
      <c r="G192" s="209"/>
      <c r="H192" s="209"/>
      <c r="I192" s="209"/>
      <c r="J192" s="209"/>
      <c r="K192" s="209"/>
      <c r="L192" s="209"/>
      <c r="M192" s="209"/>
      <c r="N192" s="209"/>
      <c r="O192" s="209"/>
      <c r="P192" s="209"/>
      <c r="Q192" s="209"/>
      <c r="R192" s="209"/>
      <c r="S192" s="209"/>
      <c r="T192" s="209"/>
      <c r="U192" s="209"/>
      <c r="V192" s="209"/>
      <c r="W192" s="209"/>
      <c r="X192" s="209"/>
      <c r="Y192" s="209"/>
      <c r="Z192" s="209"/>
    </row>
    <row r="193" spans="1:26" ht="15.75" customHeight="1">
      <c r="A193" s="209"/>
      <c r="B193" s="209"/>
      <c r="C193" s="209"/>
      <c r="D193" s="209"/>
      <c r="E193" s="209"/>
      <c r="F193" s="209"/>
      <c r="G193" s="209"/>
      <c r="H193" s="209"/>
      <c r="I193" s="209"/>
      <c r="J193" s="209"/>
      <c r="K193" s="209"/>
      <c r="L193" s="209"/>
      <c r="M193" s="209"/>
      <c r="N193" s="209"/>
      <c r="O193" s="209"/>
      <c r="P193" s="209"/>
      <c r="Q193" s="209"/>
      <c r="R193" s="209"/>
      <c r="S193" s="209"/>
      <c r="T193" s="209"/>
      <c r="U193" s="209"/>
      <c r="V193" s="209"/>
      <c r="W193" s="209"/>
      <c r="X193" s="209"/>
      <c r="Y193" s="209"/>
      <c r="Z193" s="209"/>
    </row>
    <row r="194" spans="1:26" ht="15.75" customHeight="1">
      <c r="A194" s="209"/>
      <c r="B194" s="209"/>
      <c r="C194" s="209"/>
      <c r="D194" s="209"/>
      <c r="E194" s="209"/>
      <c r="F194" s="209"/>
      <c r="G194" s="209"/>
      <c r="H194" s="209"/>
      <c r="I194" s="209"/>
      <c r="J194" s="209"/>
      <c r="K194" s="209"/>
      <c r="L194" s="209"/>
      <c r="M194" s="209"/>
      <c r="N194" s="209"/>
      <c r="O194" s="209"/>
      <c r="P194" s="209"/>
      <c r="Q194" s="209"/>
      <c r="R194" s="209"/>
      <c r="S194" s="209"/>
      <c r="T194" s="209"/>
      <c r="U194" s="209"/>
      <c r="V194" s="209"/>
      <c r="W194" s="209"/>
      <c r="X194" s="209"/>
      <c r="Y194" s="209"/>
      <c r="Z194" s="209"/>
    </row>
    <row r="195" spans="1:26" ht="15.75" customHeight="1">
      <c r="A195" s="209"/>
      <c r="B195" s="209"/>
      <c r="C195" s="209"/>
      <c r="D195" s="209"/>
      <c r="E195" s="209"/>
      <c r="F195" s="209"/>
      <c r="G195" s="209"/>
      <c r="H195" s="209"/>
      <c r="I195" s="209"/>
      <c r="J195" s="209"/>
      <c r="K195" s="209"/>
      <c r="L195" s="209"/>
      <c r="M195" s="209"/>
      <c r="N195" s="209"/>
      <c r="O195" s="209"/>
      <c r="P195" s="209"/>
      <c r="Q195" s="209"/>
      <c r="R195" s="209"/>
      <c r="S195" s="209"/>
      <c r="T195" s="209"/>
      <c r="U195" s="209"/>
      <c r="V195" s="209"/>
      <c r="W195" s="209"/>
      <c r="X195" s="209"/>
      <c r="Y195" s="209"/>
      <c r="Z195" s="209"/>
    </row>
    <row r="196" spans="1:26" ht="15.75" customHeight="1">
      <c r="A196" s="209"/>
      <c r="B196" s="209"/>
      <c r="C196" s="209"/>
      <c r="D196" s="209"/>
      <c r="E196" s="209"/>
      <c r="F196" s="209"/>
      <c r="G196" s="209"/>
      <c r="H196" s="209"/>
      <c r="I196" s="209"/>
      <c r="J196" s="209"/>
      <c r="K196" s="209"/>
      <c r="L196" s="209"/>
      <c r="M196" s="209"/>
      <c r="N196" s="209"/>
      <c r="O196" s="209"/>
      <c r="P196" s="209"/>
      <c r="Q196" s="209"/>
      <c r="R196" s="209"/>
      <c r="S196" s="209"/>
      <c r="T196" s="209"/>
      <c r="U196" s="209"/>
      <c r="V196" s="209"/>
      <c r="W196" s="209"/>
      <c r="X196" s="209"/>
      <c r="Y196" s="209"/>
      <c r="Z196" s="209"/>
    </row>
    <row r="197" spans="1:26" ht="15.75" customHeight="1">
      <c r="A197" s="209"/>
      <c r="B197" s="209"/>
      <c r="C197" s="209"/>
      <c r="D197" s="209"/>
      <c r="E197" s="209"/>
      <c r="F197" s="209"/>
      <c r="G197" s="209"/>
      <c r="H197" s="209"/>
      <c r="I197" s="209"/>
      <c r="J197" s="209"/>
      <c r="K197" s="209"/>
      <c r="L197" s="209"/>
      <c r="M197" s="209"/>
      <c r="N197" s="209"/>
      <c r="O197" s="209"/>
      <c r="P197" s="209"/>
      <c r="Q197" s="209"/>
      <c r="R197" s="209"/>
      <c r="S197" s="209"/>
      <c r="T197" s="209"/>
      <c r="U197" s="209"/>
      <c r="V197" s="209"/>
      <c r="W197" s="209"/>
      <c r="X197" s="209"/>
      <c r="Y197" s="209"/>
      <c r="Z197" s="209"/>
    </row>
    <row r="198" spans="1:26" ht="15.75" customHeight="1">
      <c r="A198" s="209"/>
      <c r="B198" s="209"/>
      <c r="C198" s="209"/>
      <c r="D198" s="209"/>
      <c r="E198" s="209"/>
      <c r="F198" s="209"/>
      <c r="G198" s="209"/>
      <c r="H198" s="209"/>
      <c r="I198" s="209"/>
      <c r="J198" s="209"/>
      <c r="K198" s="209"/>
      <c r="L198" s="209"/>
      <c r="M198" s="209"/>
      <c r="N198" s="209"/>
      <c r="O198" s="209"/>
      <c r="P198" s="209"/>
      <c r="Q198" s="209"/>
      <c r="R198" s="209"/>
      <c r="S198" s="209"/>
      <c r="T198" s="209"/>
      <c r="U198" s="209"/>
      <c r="V198" s="209"/>
      <c r="W198" s="209"/>
      <c r="X198" s="209"/>
      <c r="Y198" s="209"/>
      <c r="Z198" s="209"/>
    </row>
    <row r="199" spans="1:26" ht="15.75" customHeight="1">
      <c r="A199" s="209"/>
      <c r="B199" s="209"/>
      <c r="C199" s="209"/>
      <c r="D199" s="209"/>
      <c r="E199" s="209"/>
      <c r="F199" s="209"/>
      <c r="G199" s="209"/>
      <c r="H199" s="209"/>
      <c r="I199" s="209"/>
      <c r="J199" s="209"/>
      <c r="K199" s="209"/>
      <c r="L199" s="209"/>
      <c r="M199" s="209"/>
      <c r="N199" s="209"/>
      <c r="O199" s="209"/>
      <c r="P199" s="209"/>
      <c r="Q199" s="209"/>
      <c r="R199" s="209"/>
      <c r="S199" s="209"/>
      <c r="T199" s="209"/>
      <c r="U199" s="209"/>
      <c r="V199" s="209"/>
      <c r="W199" s="209"/>
      <c r="X199" s="209"/>
      <c r="Y199" s="209"/>
      <c r="Z199" s="209"/>
    </row>
    <row r="200" spans="1:26" ht="15.75" customHeight="1">
      <c r="A200" s="209"/>
      <c r="B200" s="209"/>
      <c r="C200" s="209"/>
      <c r="D200" s="209"/>
      <c r="E200" s="209"/>
      <c r="F200" s="209"/>
      <c r="G200" s="209"/>
      <c r="H200" s="209"/>
      <c r="I200" s="209"/>
      <c r="J200" s="209"/>
      <c r="K200" s="209"/>
      <c r="L200" s="209"/>
      <c r="M200" s="209"/>
      <c r="N200" s="209"/>
      <c r="O200" s="209"/>
      <c r="P200" s="209"/>
      <c r="Q200" s="209"/>
      <c r="R200" s="209"/>
      <c r="S200" s="209"/>
      <c r="T200" s="209"/>
      <c r="U200" s="209"/>
      <c r="V200" s="209"/>
      <c r="W200" s="209"/>
      <c r="X200" s="209"/>
      <c r="Y200" s="209"/>
      <c r="Z200" s="209"/>
    </row>
    <row r="201" spans="1:26" ht="15.75" customHeight="1">
      <c r="A201" s="209"/>
      <c r="B201" s="209"/>
      <c r="C201" s="209"/>
      <c r="D201" s="209"/>
      <c r="E201" s="209"/>
      <c r="F201" s="209"/>
      <c r="G201" s="209"/>
      <c r="H201" s="209"/>
      <c r="I201" s="209"/>
      <c r="J201" s="209"/>
      <c r="K201" s="209"/>
      <c r="L201" s="209"/>
      <c r="M201" s="209"/>
      <c r="N201" s="209"/>
      <c r="O201" s="209"/>
      <c r="P201" s="209"/>
      <c r="Q201" s="209"/>
      <c r="R201" s="209"/>
      <c r="S201" s="209"/>
      <c r="T201" s="209"/>
      <c r="U201" s="209"/>
      <c r="V201" s="209"/>
      <c r="W201" s="209"/>
      <c r="X201" s="209"/>
      <c r="Y201" s="209"/>
      <c r="Z201" s="209"/>
    </row>
    <row r="202" spans="1:26" ht="15.75" customHeight="1">
      <c r="A202" s="209"/>
      <c r="B202" s="209"/>
      <c r="C202" s="209"/>
      <c r="D202" s="209"/>
      <c r="E202" s="209"/>
      <c r="F202" s="209"/>
      <c r="G202" s="209"/>
      <c r="H202" s="209"/>
      <c r="I202" s="209"/>
      <c r="J202" s="209"/>
      <c r="K202" s="209"/>
      <c r="L202" s="209"/>
      <c r="M202" s="209"/>
      <c r="N202" s="209"/>
      <c r="O202" s="209"/>
      <c r="P202" s="209"/>
      <c r="Q202" s="209"/>
      <c r="R202" s="209"/>
      <c r="S202" s="209"/>
      <c r="T202" s="209"/>
      <c r="U202" s="209"/>
      <c r="V202" s="209"/>
      <c r="W202" s="209"/>
      <c r="X202" s="209"/>
      <c r="Y202" s="209"/>
      <c r="Z202" s="209"/>
    </row>
    <row r="203" spans="1:26" ht="15.75" customHeight="1">
      <c r="A203" s="209"/>
      <c r="B203" s="209"/>
      <c r="C203" s="209"/>
      <c r="D203" s="209"/>
      <c r="E203" s="209"/>
      <c r="F203" s="209"/>
      <c r="G203" s="209"/>
      <c r="H203" s="209"/>
      <c r="I203" s="209"/>
      <c r="J203" s="209"/>
      <c r="K203" s="209"/>
      <c r="L203" s="209"/>
      <c r="M203" s="209"/>
      <c r="N203" s="209"/>
      <c r="O203" s="209"/>
      <c r="P203" s="209"/>
      <c r="Q203" s="209"/>
      <c r="R203" s="209"/>
      <c r="S203" s="209"/>
      <c r="T203" s="209"/>
      <c r="U203" s="209"/>
      <c r="V203" s="209"/>
      <c r="W203" s="209"/>
      <c r="X203" s="209"/>
      <c r="Y203" s="209"/>
      <c r="Z203" s="209"/>
    </row>
    <row r="204" spans="1:26" ht="15.75" customHeight="1">
      <c r="A204" s="209"/>
      <c r="B204" s="209"/>
      <c r="C204" s="209"/>
      <c r="D204" s="209"/>
      <c r="E204" s="209"/>
      <c r="F204" s="209"/>
      <c r="G204" s="209"/>
      <c r="H204" s="209"/>
      <c r="I204" s="209"/>
      <c r="J204" s="209"/>
      <c r="K204" s="209"/>
      <c r="L204" s="209"/>
      <c r="M204" s="209"/>
      <c r="N204" s="209"/>
      <c r="O204" s="209"/>
      <c r="P204" s="209"/>
      <c r="Q204" s="209"/>
      <c r="R204" s="209"/>
      <c r="S204" s="209"/>
      <c r="T204" s="209"/>
      <c r="U204" s="209"/>
      <c r="V204" s="209"/>
      <c r="W204" s="209"/>
      <c r="X204" s="209"/>
      <c r="Y204" s="209"/>
      <c r="Z204" s="209"/>
    </row>
    <row r="205" spans="1:26" ht="15.75" customHeight="1">
      <c r="A205" s="209"/>
      <c r="B205" s="209"/>
      <c r="C205" s="209"/>
      <c r="D205" s="209"/>
      <c r="E205" s="209"/>
      <c r="F205" s="209"/>
      <c r="G205" s="209"/>
      <c r="H205" s="209"/>
      <c r="I205" s="209"/>
      <c r="J205" s="209"/>
      <c r="K205" s="209"/>
      <c r="L205" s="209"/>
      <c r="M205" s="209"/>
      <c r="N205" s="209"/>
      <c r="O205" s="209"/>
      <c r="P205" s="209"/>
      <c r="Q205" s="209"/>
      <c r="R205" s="209"/>
      <c r="S205" s="209"/>
      <c r="T205" s="209"/>
      <c r="U205" s="209"/>
      <c r="V205" s="209"/>
      <c r="W205" s="209"/>
      <c r="X205" s="209"/>
      <c r="Y205" s="209"/>
      <c r="Z205" s="209"/>
    </row>
    <row r="206" spans="1:26" ht="15.75" customHeight="1">
      <c r="A206" s="209"/>
      <c r="B206" s="209"/>
      <c r="C206" s="209"/>
      <c r="D206" s="209"/>
      <c r="E206" s="209"/>
      <c r="F206" s="209"/>
      <c r="G206" s="209"/>
      <c r="H206" s="209"/>
      <c r="I206" s="209"/>
      <c r="J206" s="209"/>
      <c r="K206" s="209"/>
      <c r="L206" s="209"/>
      <c r="M206" s="209"/>
      <c r="N206" s="209"/>
      <c r="O206" s="209"/>
      <c r="P206" s="209"/>
      <c r="Q206" s="209"/>
      <c r="R206" s="209"/>
      <c r="S206" s="209"/>
      <c r="T206" s="209"/>
      <c r="U206" s="209"/>
      <c r="V206" s="209"/>
      <c r="W206" s="209"/>
      <c r="X206" s="209"/>
      <c r="Y206" s="209"/>
      <c r="Z206" s="209"/>
    </row>
    <row r="207" spans="1:26" ht="15.75" customHeight="1">
      <c r="A207" s="209"/>
      <c r="B207" s="209"/>
      <c r="C207" s="209"/>
      <c r="D207" s="209"/>
      <c r="E207" s="209"/>
      <c r="F207" s="209"/>
      <c r="G207" s="209"/>
      <c r="H207" s="209"/>
      <c r="I207" s="209"/>
      <c r="J207" s="209"/>
      <c r="K207" s="209"/>
      <c r="L207" s="209"/>
      <c r="M207" s="209"/>
      <c r="N207" s="209"/>
      <c r="O207" s="209"/>
      <c r="P207" s="209"/>
      <c r="Q207" s="209"/>
      <c r="R207" s="209"/>
      <c r="S207" s="209"/>
      <c r="T207" s="209"/>
      <c r="U207" s="209"/>
      <c r="V207" s="209"/>
      <c r="W207" s="209"/>
      <c r="X207" s="209"/>
      <c r="Y207" s="209"/>
      <c r="Z207" s="209"/>
    </row>
    <row r="208" spans="1:26" ht="15.75" customHeight="1">
      <c r="A208" s="209"/>
      <c r="B208" s="209"/>
      <c r="C208" s="209"/>
      <c r="D208" s="209"/>
      <c r="E208" s="209"/>
      <c r="F208" s="209"/>
      <c r="G208" s="209"/>
      <c r="H208" s="209"/>
      <c r="I208" s="209"/>
      <c r="J208" s="209"/>
      <c r="K208" s="209"/>
      <c r="L208" s="209"/>
      <c r="M208" s="209"/>
      <c r="N208" s="209"/>
      <c r="O208" s="209"/>
      <c r="P208" s="209"/>
      <c r="Q208" s="209"/>
      <c r="R208" s="209"/>
      <c r="S208" s="209"/>
      <c r="T208" s="209"/>
      <c r="U208" s="209"/>
      <c r="V208" s="209"/>
      <c r="W208" s="209"/>
      <c r="X208" s="209"/>
      <c r="Y208" s="209"/>
      <c r="Z208" s="209"/>
    </row>
    <row r="209" spans="1:26" ht="15.75" customHeight="1">
      <c r="A209" s="209"/>
      <c r="B209" s="209"/>
      <c r="C209" s="209"/>
      <c r="D209" s="209"/>
      <c r="E209" s="209"/>
      <c r="F209" s="209"/>
      <c r="G209" s="209"/>
      <c r="H209" s="209"/>
      <c r="I209" s="209"/>
      <c r="J209" s="209"/>
      <c r="K209" s="209"/>
      <c r="L209" s="209"/>
      <c r="M209" s="209"/>
      <c r="N209" s="209"/>
      <c r="O209" s="209"/>
      <c r="P209" s="209"/>
      <c r="Q209" s="209"/>
      <c r="R209" s="209"/>
      <c r="S209" s="209"/>
      <c r="T209" s="209"/>
      <c r="U209" s="209"/>
      <c r="V209" s="209"/>
      <c r="W209" s="209"/>
      <c r="X209" s="209"/>
      <c r="Y209" s="209"/>
      <c r="Z209" s="209"/>
    </row>
    <row r="210" spans="1:26" ht="15.75" customHeight="1">
      <c r="A210" s="209"/>
      <c r="B210" s="209"/>
      <c r="C210" s="209"/>
      <c r="D210" s="209"/>
      <c r="E210" s="209"/>
      <c r="F210" s="209"/>
      <c r="G210" s="209"/>
      <c r="H210" s="209"/>
      <c r="I210" s="209"/>
      <c r="J210" s="209"/>
      <c r="K210" s="209"/>
      <c r="L210" s="209"/>
      <c r="M210" s="209"/>
      <c r="N210" s="209"/>
      <c r="O210" s="209"/>
      <c r="P210" s="209"/>
      <c r="Q210" s="209"/>
      <c r="R210" s="209"/>
      <c r="S210" s="209"/>
      <c r="T210" s="209"/>
      <c r="U210" s="209"/>
      <c r="V210" s="209"/>
      <c r="W210" s="209"/>
      <c r="X210" s="209"/>
      <c r="Y210" s="209"/>
      <c r="Z210" s="209"/>
    </row>
    <row r="211" spans="1:26" ht="15.75" customHeight="1">
      <c r="A211" s="209"/>
      <c r="B211" s="209"/>
      <c r="C211" s="209"/>
      <c r="D211" s="209"/>
      <c r="E211" s="209"/>
      <c r="F211" s="209"/>
      <c r="G211" s="209"/>
      <c r="H211" s="209"/>
      <c r="I211" s="209"/>
      <c r="J211" s="209"/>
      <c r="K211" s="209"/>
      <c r="L211" s="209"/>
      <c r="M211" s="209"/>
      <c r="N211" s="209"/>
      <c r="O211" s="209"/>
      <c r="P211" s="209"/>
      <c r="Q211" s="209"/>
      <c r="R211" s="209"/>
      <c r="S211" s="209"/>
      <c r="T211" s="209"/>
      <c r="U211" s="209"/>
      <c r="V211" s="209"/>
      <c r="W211" s="209"/>
      <c r="X211" s="209"/>
      <c r="Y211" s="209"/>
      <c r="Z211" s="209"/>
    </row>
    <row r="212" spans="1:26" ht="15.75" customHeight="1">
      <c r="A212" s="209"/>
      <c r="B212" s="209"/>
      <c r="C212" s="209"/>
      <c r="D212" s="209"/>
      <c r="E212" s="209"/>
      <c r="F212" s="209"/>
      <c r="G212" s="209"/>
      <c r="H212" s="209"/>
      <c r="I212" s="209"/>
      <c r="J212" s="209"/>
      <c r="K212" s="209"/>
      <c r="L212" s="209"/>
      <c r="M212" s="209"/>
      <c r="N212" s="209"/>
      <c r="O212" s="209"/>
      <c r="P212" s="209"/>
      <c r="Q212" s="209"/>
      <c r="R212" s="209"/>
      <c r="S212" s="209"/>
      <c r="T212" s="209"/>
      <c r="U212" s="209"/>
      <c r="V212" s="209"/>
      <c r="W212" s="209"/>
      <c r="X212" s="209"/>
      <c r="Y212" s="209"/>
      <c r="Z212" s="209"/>
    </row>
    <row r="213" spans="1:26" ht="15.75" customHeight="1">
      <c r="A213" s="209"/>
      <c r="B213" s="209"/>
      <c r="C213" s="209"/>
      <c r="D213" s="209"/>
      <c r="E213" s="209"/>
      <c r="F213" s="209"/>
      <c r="G213" s="209"/>
      <c r="H213" s="209"/>
      <c r="I213" s="209"/>
      <c r="J213" s="209"/>
      <c r="K213" s="209"/>
      <c r="L213" s="209"/>
      <c r="M213" s="209"/>
      <c r="N213" s="209"/>
      <c r="O213" s="209"/>
      <c r="P213" s="209"/>
      <c r="Q213" s="209"/>
      <c r="R213" s="209"/>
      <c r="S213" s="209"/>
      <c r="T213" s="209"/>
      <c r="U213" s="209"/>
      <c r="V213" s="209"/>
      <c r="W213" s="209"/>
      <c r="X213" s="209"/>
      <c r="Y213" s="209"/>
      <c r="Z213" s="209"/>
    </row>
    <row r="214" spans="1:26" ht="15.75" customHeight="1">
      <c r="A214" s="209"/>
      <c r="B214" s="209"/>
      <c r="C214" s="209"/>
      <c r="D214" s="209"/>
      <c r="E214" s="209"/>
      <c r="F214" s="209"/>
      <c r="G214" s="209"/>
      <c r="H214" s="209"/>
      <c r="I214" s="209"/>
      <c r="J214" s="209"/>
      <c r="K214" s="209"/>
      <c r="L214" s="209"/>
      <c r="M214" s="209"/>
      <c r="N214" s="209"/>
      <c r="O214" s="209"/>
      <c r="P214" s="209"/>
      <c r="Q214" s="209"/>
      <c r="R214" s="209"/>
      <c r="S214" s="209"/>
      <c r="T214" s="209"/>
      <c r="U214" s="209"/>
      <c r="V214" s="209"/>
      <c r="W214" s="209"/>
      <c r="X214" s="209"/>
      <c r="Y214" s="209"/>
      <c r="Z214" s="209"/>
    </row>
    <row r="215" spans="1:26" ht="15.75" customHeight="1">
      <c r="A215" s="209"/>
      <c r="B215" s="209"/>
      <c r="C215" s="209"/>
      <c r="D215" s="209"/>
      <c r="E215" s="209"/>
      <c r="F215" s="209"/>
      <c r="G215" s="209"/>
      <c r="H215" s="209"/>
      <c r="I215" s="209"/>
      <c r="J215" s="209"/>
      <c r="K215" s="209"/>
      <c r="L215" s="209"/>
      <c r="M215" s="209"/>
      <c r="N215" s="209"/>
      <c r="O215" s="209"/>
      <c r="P215" s="209"/>
      <c r="Q215" s="209"/>
      <c r="R215" s="209"/>
      <c r="S215" s="209"/>
      <c r="T215" s="209"/>
      <c r="U215" s="209"/>
      <c r="V215" s="209"/>
      <c r="W215" s="209"/>
      <c r="X215" s="209"/>
      <c r="Y215" s="209"/>
      <c r="Z215" s="209"/>
    </row>
    <row r="216" spans="1:26" ht="15.75" customHeight="1">
      <c r="A216" s="209"/>
      <c r="B216" s="209"/>
      <c r="C216" s="209"/>
      <c r="D216" s="209"/>
      <c r="E216" s="209"/>
      <c r="F216" s="209"/>
      <c r="G216" s="209"/>
      <c r="H216" s="209"/>
      <c r="I216" s="209"/>
      <c r="J216" s="209"/>
      <c r="K216" s="209"/>
      <c r="L216" s="209"/>
      <c r="M216" s="209"/>
      <c r="N216" s="209"/>
      <c r="O216" s="209"/>
      <c r="P216" s="209"/>
      <c r="Q216" s="209"/>
      <c r="R216" s="209"/>
      <c r="S216" s="209"/>
      <c r="T216" s="209"/>
      <c r="U216" s="209"/>
      <c r="V216" s="209"/>
      <c r="W216" s="209"/>
      <c r="X216" s="209"/>
      <c r="Y216" s="209"/>
      <c r="Z216" s="209"/>
    </row>
    <row r="217" spans="1:26" ht="15.75" customHeight="1">
      <c r="A217" s="209"/>
      <c r="B217" s="209"/>
      <c r="C217" s="209"/>
      <c r="D217" s="209"/>
      <c r="E217" s="209"/>
      <c r="F217" s="209"/>
      <c r="G217" s="209"/>
      <c r="H217" s="209"/>
      <c r="I217" s="209"/>
      <c r="J217" s="209"/>
      <c r="K217" s="209"/>
      <c r="L217" s="209"/>
      <c r="M217" s="209"/>
      <c r="N217" s="209"/>
      <c r="O217" s="209"/>
      <c r="P217" s="209"/>
      <c r="Q217" s="209"/>
      <c r="R217" s="209"/>
      <c r="S217" s="209"/>
      <c r="T217" s="209"/>
      <c r="U217" s="209"/>
      <c r="V217" s="209"/>
      <c r="W217" s="209"/>
      <c r="X217" s="209"/>
      <c r="Y217" s="209"/>
      <c r="Z217" s="209"/>
    </row>
    <row r="218" spans="1:26" ht="15.75" customHeight="1">
      <c r="A218" s="209"/>
      <c r="B218" s="209"/>
      <c r="C218" s="209"/>
      <c r="D218" s="209"/>
      <c r="E218" s="209"/>
      <c r="F218" s="209"/>
      <c r="G218" s="209"/>
      <c r="H218" s="209"/>
      <c r="I218" s="209"/>
      <c r="J218" s="209"/>
      <c r="K218" s="209"/>
      <c r="L218" s="209"/>
      <c r="M218" s="209"/>
      <c r="N218" s="209"/>
      <c r="O218" s="209"/>
      <c r="P218" s="209"/>
      <c r="Q218" s="209"/>
      <c r="R218" s="209"/>
      <c r="S218" s="209"/>
      <c r="T218" s="209"/>
      <c r="U218" s="209"/>
      <c r="V218" s="209"/>
      <c r="W218" s="209"/>
      <c r="X218" s="209"/>
      <c r="Y218" s="209"/>
      <c r="Z218" s="209"/>
    </row>
    <row r="219" spans="1:26" ht="15.75" customHeight="1">
      <c r="A219" s="209"/>
      <c r="B219" s="209"/>
      <c r="C219" s="209"/>
      <c r="D219" s="209"/>
      <c r="E219" s="209"/>
      <c r="F219" s="209"/>
      <c r="G219" s="209"/>
      <c r="H219" s="209"/>
      <c r="I219" s="209"/>
      <c r="J219" s="209"/>
      <c r="K219" s="209"/>
      <c r="L219" s="209"/>
      <c r="M219" s="209"/>
      <c r="N219" s="209"/>
      <c r="O219" s="209"/>
      <c r="P219" s="209"/>
      <c r="Q219" s="209"/>
      <c r="R219" s="209"/>
      <c r="S219" s="209"/>
      <c r="T219" s="209"/>
      <c r="U219" s="209"/>
      <c r="V219" s="209"/>
      <c r="W219" s="209"/>
      <c r="X219" s="209"/>
      <c r="Y219" s="209"/>
      <c r="Z219" s="209"/>
    </row>
    <row r="220" spans="1:26" ht="15.75" customHeight="1">
      <c r="A220" s="209"/>
      <c r="B220" s="209"/>
      <c r="C220" s="209"/>
      <c r="D220" s="209"/>
      <c r="E220" s="209"/>
      <c r="F220" s="209"/>
      <c r="G220" s="209"/>
      <c r="H220" s="209"/>
      <c r="I220" s="209"/>
      <c r="J220" s="209"/>
      <c r="K220" s="209"/>
      <c r="L220" s="209"/>
      <c r="M220" s="209"/>
      <c r="N220" s="209"/>
      <c r="O220" s="209"/>
      <c r="P220" s="209"/>
      <c r="Q220" s="209"/>
      <c r="R220" s="209"/>
      <c r="S220" s="209"/>
      <c r="T220" s="209"/>
      <c r="U220" s="209"/>
      <c r="V220" s="209"/>
      <c r="W220" s="209"/>
      <c r="X220" s="209"/>
      <c r="Y220" s="209"/>
      <c r="Z220" s="209"/>
    </row>
    <row r="221" spans="1:26" ht="15.75" customHeight="1">
      <c r="A221" s="209"/>
      <c r="B221" s="209"/>
      <c r="C221" s="209"/>
      <c r="D221" s="209"/>
      <c r="E221" s="209"/>
      <c r="F221" s="209"/>
      <c r="G221" s="209"/>
      <c r="H221" s="209"/>
      <c r="I221" s="209"/>
      <c r="J221" s="209"/>
      <c r="K221" s="209"/>
      <c r="L221" s="209"/>
      <c r="M221" s="209"/>
      <c r="N221" s="209"/>
      <c r="O221" s="209"/>
      <c r="P221" s="209"/>
      <c r="Q221" s="209"/>
      <c r="R221" s="209"/>
      <c r="S221" s="209"/>
      <c r="T221" s="209"/>
      <c r="U221" s="209"/>
      <c r="V221" s="209"/>
      <c r="W221" s="209"/>
      <c r="X221" s="209"/>
      <c r="Y221" s="209"/>
      <c r="Z221" s="209"/>
    </row>
    <row r="222" spans="1:26" ht="15.75" customHeight="1">
      <c r="A222" s="209"/>
      <c r="B222" s="209"/>
      <c r="C222" s="209"/>
      <c r="D222" s="209"/>
      <c r="E222" s="209"/>
      <c r="F222" s="209"/>
      <c r="G222" s="209"/>
      <c r="H222" s="209"/>
      <c r="I222" s="209"/>
      <c r="J222" s="209"/>
      <c r="K222" s="209"/>
      <c r="L222" s="209"/>
      <c r="M222" s="209"/>
      <c r="N222" s="209"/>
      <c r="O222" s="209"/>
      <c r="P222" s="209"/>
      <c r="Q222" s="209"/>
      <c r="R222" s="209"/>
      <c r="S222" s="209"/>
      <c r="T222" s="209"/>
      <c r="U222" s="209"/>
      <c r="V222" s="209"/>
      <c r="W222" s="209"/>
      <c r="X222" s="209"/>
      <c r="Y222" s="209"/>
      <c r="Z222" s="209"/>
    </row>
    <row r="223" spans="1:26" ht="15.75" customHeight="1">
      <c r="A223" s="209"/>
      <c r="B223" s="209"/>
      <c r="C223" s="209"/>
      <c r="D223" s="209"/>
      <c r="E223" s="209"/>
      <c r="F223" s="209"/>
      <c r="G223" s="209"/>
      <c r="H223" s="209"/>
      <c r="I223" s="209"/>
      <c r="J223" s="209"/>
      <c r="K223" s="209"/>
      <c r="L223" s="209"/>
      <c r="M223" s="209"/>
      <c r="N223" s="209"/>
      <c r="O223" s="209"/>
      <c r="P223" s="209"/>
      <c r="Q223" s="209"/>
      <c r="R223" s="209"/>
      <c r="S223" s="209"/>
      <c r="T223" s="209"/>
      <c r="U223" s="209"/>
      <c r="V223" s="209"/>
      <c r="W223" s="209"/>
      <c r="X223" s="209"/>
      <c r="Y223" s="209"/>
      <c r="Z223" s="209"/>
    </row>
    <row r="224" spans="1:26" ht="15.75" customHeight="1">
      <c r="A224" s="209"/>
      <c r="B224" s="209"/>
      <c r="C224" s="209"/>
      <c r="D224" s="209"/>
      <c r="E224" s="209"/>
      <c r="F224" s="209"/>
      <c r="G224" s="209"/>
      <c r="H224" s="209"/>
      <c r="I224" s="209"/>
      <c r="J224" s="209"/>
      <c r="K224" s="209"/>
      <c r="L224" s="209"/>
      <c r="M224" s="209"/>
      <c r="N224" s="209"/>
      <c r="O224" s="209"/>
      <c r="P224" s="209"/>
      <c r="Q224" s="209"/>
      <c r="R224" s="209"/>
      <c r="S224" s="209"/>
      <c r="T224" s="209"/>
      <c r="U224" s="209"/>
      <c r="V224" s="209"/>
      <c r="W224" s="209"/>
      <c r="X224" s="209"/>
      <c r="Y224" s="209"/>
      <c r="Z224" s="209"/>
    </row>
    <row r="225" spans="1:26" ht="15.75" customHeight="1">
      <c r="A225" s="209"/>
      <c r="B225" s="209"/>
      <c r="C225" s="209"/>
      <c r="D225" s="209"/>
      <c r="E225" s="209"/>
      <c r="F225" s="209"/>
      <c r="G225" s="209"/>
      <c r="H225" s="209"/>
      <c r="I225" s="209"/>
      <c r="J225" s="209"/>
      <c r="K225" s="209"/>
      <c r="L225" s="209"/>
      <c r="M225" s="209"/>
      <c r="N225" s="209"/>
      <c r="O225" s="209"/>
      <c r="P225" s="209"/>
      <c r="Q225" s="209"/>
      <c r="R225" s="209"/>
      <c r="S225" s="209"/>
      <c r="T225" s="209"/>
      <c r="U225" s="209"/>
      <c r="V225" s="209"/>
      <c r="W225" s="209"/>
      <c r="X225" s="209"/>
      <c r="Y225" s="209"/>
      <c r="Z225" s="209"/>
    </row>
    <row r="226" spans="1:26" ht="15.75" customHeight="1">
      <c r="A226" s="209"/>
      <c r="B226" s="209"/>
      <c r="C226" s="209"/>
      <c r="D226" s="209"/>
      <c r="E226" s="209"/>
      <c r="F226" s="209"/>
      <c r="G226" s="209"/>
      <c r="H226" s="209"/>
      <c r="I226" s="209"/>
      <c r="J226" s="209"/>
      <c r="K226" s="209"/>
      <c r="L226" s="209"/>
      <c r="M226" s="209"/>
      <c r="N226" s="209"/>
      <c r="O226" s="209"/>
      <c r="P226" s="209"/>
      <c r="Q226" s="209"/>
      <c r="R226" s="209"/>
      <c r="S226" s="209"/>
      <c r="T226" s="209"/>
      <c r="U226" s="209"/>
      <c r="V226" s="209"/>
      <c r="W226" s="209"/>
      <c r="X226" s="209"/>
      <c r="Y226" s="209"/>
      <c r="Z226" s="209"/>
    </row>
    <row r="227" spans="1:26" ht="15.75" customHeight="1">
      <c r="A227" s="209"/>
      <c r="B227" s="209"/>
      <c r="C227" s="209"/>
      <c r="D227" s="209"/>
      <c r="E227" s="209"/>
      <c r="F227" s="209"/>
      <c r="G227" s="209"/>
      <c r="H227" s="209"/>
      <c r="I227" s="209"/>
      <c r="J227" s="209"/>
      <c r="K227" s="209"/>
      <c r="L227" s="209"/>
      <c r="M227" s="209"/>
      <c r="N227" s="209"/>
      <c r="O227" s="209"/>
      <c r="P227" s="209"/>
      <c r="Q227" s="209"/>
      <c r="R227" s="209"/>
      <c r="S227" s="209"/>
      <c r="T227" s="209"/>
      <c r="U227" s="209"/>
      <c r="V227" s="209"/>
      <c r="W227" s="209"/>
      <c r="X227" s="209"/>
      <c r="Y227" s="209"/>
      <c r="Z227" s="209"/>
    </row>
    <row r="228" spans="1:26" ht="15.75" customHeight="1">
      <c r="A228" s="209"/>
      <c r="B228" s="209"/>
      <c r="C228" s="209"/>
      <c r="D228" s="209"/>
      <c r="E228" s="209"/>
      <c r="F228" s="209"/>
      <c r="G228" s="209"/>
      <c r="H228" s="209"/>
      <c r="I228" s="209"/>
      <c r="J228" s="209"/>
      <c r="K228" s="209"/>
      <c r="L228" s="209"/>
      <c r="M228" s="209"/>
      <c r="N228" s="209"/>
      <c r="O228" s="209"/>
      <c r="P228" s="209"/>
      <c r="Q228" s="209"/>
      <c r="R228" s="209"/>
      <c r="S228" s="209"/>
      <c r="T228" s="209"/>
      <c r="U228" s="209"/>
      <c r="V228" s="209"/>
      <c r="W228" s="209"/>
      <c r="X228" s="209"/>
      <c r="Y228" s="209"/>
      <c r="Z228" s="209"/>
    </row>
    <row r="229" spans="1:26" ht="15.75" customHeight="1">
      <c r="A229" s="209"/>
      <c r="B229" s="209"/>
      <c r="C229" s="209"/>
      <c r="D229" s="209"/>
      <c r="E229" s="209"/>
      <c r="F229" s="209"/>
      <c r="G229" s="209"/>
      <c r="H229" s="209"/>
      <c r="I229" s="209"/>
      <c r="J229" s="209"/>
      <c r="K229" s="209"/>
      <c r="L229" s="209"/>
      <c r="M229" s="209"/>
      <c r="N229" s="209"/>
      <c r="O229" s="209"/>
      <c r="P229" s="209"/>
      <c r="Q229" s="209"/>
      <c r="R229" s="209"/>
      <c r="S229" s="209"/>
      <c r="T229" s="209"/>
      <c r="U229" s="209"/>
      <c r="V229" s="209"/>
      <c r="W229" s="209"/>
      <c r="X229" s="209"/>
      <c r="Y229" s="209"/>
      <c r="Z229" s="209"/>
    </row>
    <row r="230" spans="1:26" ht="15.75" customHeight="1">
      <c r="A230" s="209"/>
      <c r="B230" s="209"/>
      <c r="C230" s="209"/>
      <c r="D230" s="209"/>
      <c r="E230" s="209"/>
      <c r="F230" s="209"/>
      <c r="G230" s="209"/>
      <c r="H230" s="209"/>
      <c r="I230" s="209"/>
      <c r="J230" s="209"/>
      <c r="K230" s="209"/>
      <c r="L230" s="209"/>
      <c r="M230" s="209"/>
      <c r="N230" s="209"/>
      <c r="O230" s="209"/>
      <c r="P230" s="209"/>
      <c r="Q230" s="209"/>
      <c r="R230" s="209"/>
      <c r="S230" s="209"/>
      <c r="T230" s="209"/>
      <c r="U230" s="209"/>
      <c r="V230" s="209"/>
      <c r="W230" s="209"/>
      <c r="X230" s="209"/>
      <c r="Y230" s="209"/>
      <c r="Z230" s="209"/>
    </row>
    <row r="231" spans="1:26" ht="15.75" customHeight="1">
      <c r="A231" s="209"/>
      <c r="B231" s="209"/>
      <c r="C231" s="209"/>
      <c r="D231" s="209"/>
      <c r="E231" s="209"/>
      <c r="F231" s="209"/>
      <c r="G231" s="209"/>
      <c r="H231" s="209"/>
      <c r="I231" s="209"/>
      <c r="J231" s="209"/>
      <c r="K231" s="209"/>
      <c r="L231" s="209"/>
      <c r="M231" s="209"/>
      <c r="N231" s="209"/>
      <c r="O231" s="209"/>
      <c r="P231" s="209"/>
      <c r="Q231" s="209"/>
      <c r="R231" s="209"/>
      <c r="S231" s="209"/>
      <c r="T231" s="209"/>
      <c r="U231" s="209"/>
      <c r="V231" s="209"/>
      <c r="W231" s="209"/>
      <c r="X231" s="209"/>
      <c r="Y231" s="209"/>
      <c r="Z231" s="209"/>
    </row>
    <row r="232" spans="1:26" ht="15.75" customHeight="1">
      <c r="A232" s="209"/>
      <c r="B232" s="209"/>
      <c r="C232" s="209"/>
      <c r="D232" s="209"/>
      <c r="E232" s="209"/>
      <c r="F232" s="209"/>
      <c r="G232" s="209"/>
      <c r="H232" s="209"/>
      <c r="I232" s="209"/>
      <c r="J232" s="209"/>
      <c r="K232" s="209"/>
      <c r="L232" s="209"/>
      <c r="M232" s="209"/>
      <c r="N232" s="209"/>
      <c r="O232" s="209"/>
      <c r="P232" s="209"/>
      <c r="Q232" s="209"/>
      <c r="R232" s="209"/>
      <c r="S232" s="209"/>
      <c r="T232" s="209"/>
      <c r="U232" s="209"/>
      <c r="V232" s="209"/>
      <c r="W232" s="209"/>
      <c r="X232" s="209"/>
      <c r="Y232" s="209"/>
      <c r="Z232" s="209"/>
    </row>
    <row r="233" spans="1:26" ht="15.75" customHeight="1">
      <c r="A233" s="209"/>
      <c r="B233" s="209"/>
      <c r="C233" s="209"/>
      <c r="D233" s="209"/>
      <c r="E233" s="209"/>
      <c r="F233" s="209"/>
      <c r="G233" s="209"/>
      <c r="H233" s="209"/>
      <c r="I233" s="209"/>
      <c r="J233" s="209"/>
      <c r="K233" s="209"/>
      <c r="L233" s="209"/>
      <c r="M233" s="209"/>
      <c r="N233" s="209"/>
      <c r="O233" s="209"/>
      <c r="P233" s="209"/>
      <c r="Q233" s="209"/>
      <c r="R233" s="209"/>
      <c r="S233" s="209"/>
      <c r="T233" s="209"/>
      <c r="U233" s="209"/>
      <c r="V233" s="209"/>
      <c r="W233" s="209"/>
      <c r="X233" s="209"/>
      <c r="Y233" s="209"/>
      <c r="Z233" s="209"/>
    </row>
    <row r="234" spans="1:26" ht="15.75" customHeight="1">
      <c r="A234" s="209"/>
      <c r="B234" s="209"/>
      <c r="C234" s="209"/>
      <c r="D234" s="209"/>
      <c r="E234" s="209"/>
      <c r="F234" s="209"/>
      <c r="G234" s="209"/>
      <c r="H234" s="209"/>
      <c r="I234" s="209"/>
      <c r="J234" s="209"/>
      <c r="K234" s="209"/>
      <c r="L234" s="209"/>
      <c r="M234" s="209"/>
      <c r="N234" s="209"/>
      <c r="O234" s="209"/>
      <c r="P234" s="209"/>
      <c r="Q234" s="209"/>
      <c r="R234" s="209"/>
      <c r="S234" s="209"/>
      <c r="T234" s="209"/>
      <c r="U234" s="209"/>
      <c r="V234" s="209"/>
      <c r="W234" s="209"/>
      <c r="X234" s="209"/>
      <c r="Y234" s="209"/>
      <c r="Z234" s="209"/>
    </row>
    <row r="235" spans="1:26" ht="15.75" customHeight="1">
      <c r="A235" s="209"/>
      <c r="B235" s="209"/>
      <c r="C235" s="209"/>
      <c r="D235" s="209"/>
      <c r="E235" s="209"/>
      <c r="F235" s="209"/>
      <c r="G235" s="209"/>
      <c r="H235" s="209"/>
      <c r="I235" s="209"/>
      <c r="J235" s="209"/>
      <c r="K235" s="209"/>
      <c r="L235" s="209"/>
      <c r="M235" s="209"/>
      <c r="N235" s="209"/>
      <c r="O235" s="209"/>
      <c r="P235" s="209"/>
      <c r="Q235" s="209"/>
      <c r="R235" s="209"/>
      <c r="S235" s="209"/>
      <c r="T235" s="209"/>
      <c r="U235" s="209"/>
      <c r="V235" s="209"/>
      <c r="W235" s="209"/>
      <c r="X235" s="209"/>
      <c r="Y235" s="209"/>
      <c r="Z235" s="209"/>
    </row>
    <row r="236" spans="1:26" ht="15.75" customHeight="1">
      <c r="A236" s="209"/>
      <c r="B236" s="209"/>
      <c r="C236" s="209"/>
      <c r="D236" s="209"/>
      <c r="E236" s="209"/>
      <c r="F236" s="209"/>
      <c r="G236" s="209"/>
      <c r="H236" s="209"/>
      <c r="I236" s="209"/>
      <c r="J236" s="209"/>
      <c r="K236" s="209"/>
      <c r="L236" s="209"/>
      <c r="M236" s="209"/>
      <c r="N236" s="209"/>
      <c r="O236" s="209"/>
      <c r="P236" s="209"/>
      <c r="Q236" s="209"/>
      <c r="R236" s="209"/>
      <c r="S236" s="209"/>
      <c r="T236" s="209"/>
      <c r="U236" s="209"/>
      <c r="V236" s="209"/>
      <c r="W236" s="209"/>
      <c r="X236" s="209"/>
      <c r="Y236" s="209"/>
      <c r="Z236" s="209"/>
    </row>
    <row r="237" spans="1:26" ht="15.75" customHeight="1">
      <c r="A237" s="209"/>
      <c r="B237" s="209"/>
      <c r="C237" s="209"/>
      <c r="D237" s="209"/>
      <c r="E237" s="209"/>
      <c r="F237" s="209"/>
      <c r="G237" s="209"/>
      <c r="H237" s="209"/>
      <c r="I237" s="209"/>
      <c r="J237" s="209"/>
      <c r="K237" s="209"/>
      <c r="L237" s="209"/>
      <c r="M237" s="209"/>
      <c r="N237" s="209"/>
      <c r="O237" s="209"/>
      <c r="P237" s="209"/>
      <c r="Q237" s="209"/>
      <c r="R237" s="209"/>
      <c r="S237" s="209"/>
      <c r="T237" s="209"/>
      <c r="U237" s="209"/>
      <c r="V237" s="209"/>
      <c r="W237" s="209"/>
      <c r="X237" s="209"/>
      <c r="Y237" s="209"/>
      <c r="Z237" s="209"/>
    </row>
    <row r="238" spans="1:26" ht="15.75" customHeight="1">
      <c r="A238" s="209"/>
      <c r="B238" s="209"/>
      <c r="C238" s="209"/>
      <c r="D238" s="209"/>
      <c r="E238" s="209"/>
      <c r="F238" s="209"/>
      <c r="G238" s="209"/>
      <c r="H238" s="209"/>
      <c r="I238" s="209"/>
      <c r="J238" s="209"/>
      <c r="K238" s="209"/>
      <c r="L238" s="209"/>
      <c r="M238" s="209"/>
      <c r="N238" s="209"/>
      <c r="O238" s="209"/>
      <c r="P238" s="209"/>
      <c r="Q238" s="209"/>
      <c r="R238" s="209"/>
      <c r="S238" s="209"/>
      <c r="T238" s="209"/>
      <c r="U238" s="209"/>
      <c r="V238" s="209"/>
      <c r="W238" s="209"/>
      <c r="X238" s="209"/>
      <c r="Y238" s="209"/>
      <c r="Z238" s="209"/>
    </row>
    <row r="239" spans="1:26" ht="15.75" customHeight="1">
      <c r="A239" s="209"/>
      <c r="B239" s="209"/>
      <c r="C239" s="209"/>
      <c r="D239" s="209"/>
      <c r="E239" s="209"/>
      <c r="F239" s="209"/>
      <c r="G239" s="209"/>
      <c r="H239" s="209"/>
      <c r="I239" s="209"/>
      <c r="J239" s="209"/>
      <c r="K239" s="209"/>
      <c r="L239" s="209"/>
      <c r="M239" s="209"/>
      <c r="N239" s="209"/>
      <c r="O239" s="209"/>
      <c r="P239" s="209"/>
      <c r="Q239" s="209"/>
      <c r="R239" s="209"/>
      <c r="S239" s="209"/>
      <c r="T239" s="209"/>
      <c r="U239" s="209"/>
      <c r="V239" s="209"/>
      <c r="W239" s="209"/>
      <c r="X239" s="209"/>
      <c r="Y239" s="209"/>
      <c r="Z239" s="209"/>
    </row>
    <row r="240" spans="1:26" ht="15.75" customHeight="1">
      <c r="A240" s="209"/>
      <c r="B240" s="209"/>
      <c r="C240" s="209"/>
      <c r="D240" s="209"/>
      <c r="E240" s="209"/>
      <c r="F240" s="209"/>
      <c r="G240" s="209"/>
      <c r="H240" s="209"/>
      <c r="I240" s="209"/>
      <c r="J240" s="209"/>
      <c r="K240" s="209"/>
      <c r="L240" s="209"/>
      <c r="M240" s="209"/>
      <c r="N240" s="209"/>
      <c r="O240" s="209"/>
      <c r="P240" s="209"/>
      <c r="Q240" s="209"/>
      <c r="R240" s="209"/>
      <c r="S240" s="209"/>
      <c r="T240" s="209"/>
      <c r="U240" s="209"/>
      <c r="V240" s="209"/>
      <c r="W240" s="209"/>
      <c r="X240" s="209"/>
      <c r="Y240" s="209"/>
      <c r="Z240" s="209"/>
    </row>
    <row r="241" spans="1:26" ht="15.75" customHeight="1">
      <c r="A241" s="209"/>
      <c r="B241" s="209"/>
      <c r="C241" s="209"/>
      <c r="D241" s="209"/>
      <c r="E241" s="209"/>
      <c r="F241" s="209"/>
      <c r="G241" s="209"/>
      <c r="H241" s="209"/>
      <c r="I241" s="209"/>
      <c r="J241" s="209"/>
      <c r="K241" s="209"/>
      <c r="L241" s="209"/>
      <c r="M241" s="209"/>
      <c r="N241" s="209"/>
      <c r="O241" s="209"/>
      <c r="P241" s="209"/>
      <c r="Q241" s="209"/>
      <c r="R241" s="209"/>
      <c r="S241" s="209"/>
      <c r="T241" s="209"/>
      <c r="U241" s="209"/>
      <c r="V241" s="209"/>
      <c r="W241" s="209"/>
      <c r="X241" s="209"/>
      <c r="Y241" s="209"/>
      <c r="Z241" s="209"/>
    </row>
    <row r="242" spans="1:26" ht="15.75" customHeight="1">
      <c r="A242" s="209"/>
      <c r="B242" s="209"/>
      <c r="C242" s="209"/>
      <c r="D242" s="209"/>
      <c r="E242" s="209"/>
      <c r="F242" s="209"/>
      <c r="G242" s="209"/>
      <c r="H242" s="209"/>
      <c r="I242" s="209"/>
      <c r="J242" s="209"/>
      <c r="K242" s="209"/>
      <c r="L242" s="209"/>
      <c r="M242" s="209"/>
      <c r="N242" s="209"/>
      <c r="O242" s="209"/>
      <c r="P242" s="209"/>
      <c r="Q242" s="209"/>
      <c r="R242" s="209"/>
      <c r="S242" s="209"/>
      <c r="T242" s="209"/>
      <c r="U242" s="209"/>
      <c r="V242" s="209"/>
      <c r="W242" s="209"/>
      <c r="X242" s="209"/>
      <c r="Y242" s="209"/>
      <c r="Z242" s="209"/>
    </row>
    <row r="243" spans="1:26" ht="15.75" customHeight="1">
      <c r="A243" s="209"/>
      <c r="B243" s="209"/>
      <c r="C243" s="209"/>
      <c r="D243" s="209"/>
      <c r="E243" s="209"/>
      <c r="F243" s="209"/>
      <c r="G243" s="209"/>
      <c r="H243" s="209"/>
      <c r="I243" s="209"/>
      <c r="J243" s="209"/>
      <c r="K243" s="209"/>
      <c r="L243" s="209"/>
      <c r="M243" s="209"/>
      <c r="N243" s="209"/>
      <c r="O243" s="209"/>
      <c r="P243" s="209"/>
      <c r="Q243" s="209"/>
      <c r="R243" s="209"/>
      <c r="S243" s="209"/>
      <c r="T243" s="209"/>
      <c r="U243" s="209"/>
      <c r="V243" s="209"/>
      <c r="W243" s="209"/>
      <c r="X243" s="209"/>
      <c r="Y243" s="209"/>
      <c r="Z243" s="209"/>
    </row>
    <row r="244" spans="1:26" ht="15.75" customHeight="1">
      <c r="A244" s="209"/>
      <c r="B244" s="209"/>
      <c r="C244" s="209"/>
      <c r="D244" s="209"/>
      <c r="E244" s="209"/>
      <c r="F244" s="209"/>
      <c r="G244" s="209"/>
      <c r="H244" s="209"/>
      <c r="I244" s="209"/>
      <c r="J244" s="209"/>
      <c r="K244" s="209"/>
      <c r="L244" s="209"/>
      <c r="M244" s="209"/>
      <c r="N244" s="209"/>
      <c r="O244" s="209"/>
      <c r="P244" s="209"/>
      <c r="Q244" s="209"/>
      <c r="R244" s="209"/>
      <c r="S244" s="209"/>
      <c r="T244" s="209"/>
      <c r="U244" s="209"/>
      <c r="V244" s="209"/>
      <c r="W244" s="209"/>
      <c r="X244" s="209"/>
      <c r="Y244" s="209"/>
      <c r="Z244" s="209"/>
    </row>
    <row r="245" spans="1:26" ht="15.75" customHeight="1">
      <c r="A245" s="209"/>
      <c r="B245" s="209"/>
      <c r="C245" s="209"/>
      <c r="D245" s="209"/>
      <c r="E245" s="209"/>
      <c r="F245" s="209"/>
      <c r="G245" s="209"/>
      <c r="H245" s="209"/>
      <c r="I245" s="209"/>
      <c r="J245" s="209"/>
      <c r="K245" s="209"/>
      <c r="L245" s="209"/>
      <c r="M245" s="209"/>
      <c r="N245" s="209"/>
      <c r="O245" s="209"/>
      <c r="P245" s="209"/>
      <c r="Q245" s="209"/>
      <c r="R245" s="209"/>
      <c r="S245" s="209"/>
      <c r="T245" s="209"/>
      <c r="U245" s="209"/>
      <c r="V245" s="209"/>
      <c r="W245" s="209"/>
      <c r="X245" s="209"/>
      <c r="Y245" s="209"/>
      <c r="Z245" s="209"/>
    </row>
    <row r="246" spans="1:26" ht="15.75" customHeight="1">
      <c r="A246" s="209"/>
      <c r="B246" s="209"/>
      <c r="C246" s="209"/>
      <c r="D246" s="209"/>
      <c r="E246" s="209"/>
      <c r="F246" s="209"/>
      <c r="G246" s="209"/>
      <c r="H246" s="209"/>
      <c r="I246" s="209"/>
      <c r="J246" s="209"/>
      <c r="K246" s="209"/>
      <c r="L246" s="209"/>
      <c r="M246" s="209"/>
      <c r="N246" s="209"/>
      <c r="O246" s="209"/>
      <c r="P246" s="209"/>
      <c r="Q246" s="209"/>
      <c r="R246" s="209"/>
      <c r="S246" s="209"/>
      <c r="T246" s="209"/>
      <c r="U246" s="209"/>
      <c r="V246" s="209"/>
      <c r="W246" s="209"/>
      <c r="X246" s="209"/>
      <c r="Y246" s="209"/>
      <c r="Z246" s="209"/>
    </row>
    <row r="247" spans="1:26" ht="15.75" customHeight="1">
      <c r="A247" s="209"/>
      <c r="B247" s="209"/>
      <c r="C247" s="209"/>
      <c r="D247" s="209"/>
      <c r="E247" s="209"/>
      <c r="F247" s="209"/>
      <c r="G247" s="209"/>
      <c r="H247" s="209"/>
      <c r="I247" s="209"/>
      <c r="J247" s="209"/>
      <c r="K247" s="209"/>
      <c r="L247" s="209"/>
      <c r="M247" s="209"/>
      <c r="N247" s="209"/>
      <c r="O247" s="209"/>
      <c r="P247" s="209"/>
      <c r="Q247" s="209"/>
      <c r="R247" s="209"/>
      <c r="S247" s="209"/>
      <c r="T247" s="209"/>
      <c r="U247" s="209"/>
      <c r="V247" s="209"/>
      <c r="W247" s="209"/>
      <c r="X247" s="209"/>
      <c r="Y247" s="209"/>
      <c r="Z247" s="209"/>
    </row>
    <row r="248" spans="1:26" ht="15.75" customHeight="1">
      <c r="A248" s="209"/>
      <c r="B248" s="209"/>
      <c r="C248" s="209"/>
      <c r="D248" s="209"/>
      <c r="E248" s="209"/>
      <c r="F248" s="209"/>
      <c r="G248" s="209"/>
      <c r="H248" s="209"/>
      <c r="I248" s="209"/>
      <c r="J248" s="209"/>
      <c r="K248" s="209"/>
      <c r="L248" s="209"/>
      <c r="M248" s="209"/>
      <c r="N248" s="209"/>
      <c r="O248" s="209"/>
      <c r="P248" s="209"/>
      <c r="Q248" s="209"/>
      <c r="R248" s="209"/>
      <c r="S248" s="209"/>
      <c r="T248" s="209"/>
      <c r="U248" s="209"/>
      <c r="V248" s="209"/>
      <c r="W248" s="209"/>
      <c r="X248" s="209"/>
      <c r="Y248" s="209"/>
      <c r="Z248" s="209"/>
    </row>
    <row r="249" spans="1:26" ht="15.75" customHeight="1">
      <c r="A249" s="209"/>
      <c r="B249" s="209"/>
      <c r="C249" s="209"/>
      <c r="D249" s="209"/>
      <c r="E249" s="209"/>
      <c r="F249" s="209"/>
      <c r="G249" s="209"/>
      <c r="H249" s="209"/>
      <c r="I249" s="209"/>
      <c r="J249" s="209"/>
      <c r="K249" s="209"/>
      <c r="L249" s="209"/>
      <c r="M249" s="209"/>
      <c r="N249" s="209"/>
      <c r="O249" s="209"/>
      <c r="P249" s="209"/>
      <c r="Q249" s="209"/>
      <c r="R249" s="209"/>
      <c r="S249" s="209"/>
      <c r="T249" s="209"/>
      <c r="U249" s="209"/>
      <c r="V249" s="209"/>
      <c r="W249" s="209"/>
      <c r="X249" s="209"/>
      <c r="Y249" s="209"/>
      <c r="Z249" s="209"/>
    </row>
    <row r="250" spans="1:26" ht="15.75" customHeight="1">
      <c r="A250" s="209"/>
      <c r="B250" s="209"/>
      <c r="C250" s="209"/>
      <c r="D250" s="209"/>
      <c r="E250" s="209"/>
      <c r="F250" s="209"/>
      <c r="G250" s="209"/>
      <c r="H250" s="209"/>
      <c r="I250" s="209"/>
      <c r="J250" s="209"/>
      <c r="K250" s="209"/>
      <c r="L250" s="209"/>
      <c r="M250" s="209"/>
      <c r="N250" s="209"/>
      <c r="O250" s="209"/>
      <c r="P250" s="209"/>
      <c r="Q250" s="209"/>
      <c r="R250" s="209"/>
      <c r="S250" s="209"/>
      <c r="T250" s="209"/>
      <c r="U250" s="209"/>
      <c r="V250" s="209"/>
      <c r="W250" s="209"/>
      <c r="X250" s="209"/>
      <c r="Y250" s="209"/>
      <c r="Z250" s="209"/>
    </row>
    <row r="251" spans="1:26" ht="15.75" customHeight="1">
      <c r="A251" s="209"/>
      <c r="B251" s="209"/>
      <c r="C251" s="209"/>
      <c r="D251" s="209"/>
      <c r="E251" s="209"/>
      <c r="F251" s="209"/>
      <c r="G251" s="209"/>
      <c r="H251" s="209"/>
      <c r="I251" s="209"/>
      <c r="J251" s="209"/>
      <c r="K251" s="209"/>
      <c r="L251" s="209"/>
      <c r="M251" s="209"/>
      <c r="N251" s="209"/>
      <c r="O251" s="209"/>
      <c r="P251" s="209"/>
      <c r="Q251" s="209"/>
      <c r="R251" s="209"/>
      <c r="S251" s="209"/>
      <c r="T251" s="209"/>
      <c r="U251" s="209"/>
      <c r="V251" s="209"/>
      <c r="W251" s="209"/>
      <c r="X251" s="209"/>
      <c r="Y251" s="209"/>
      <c r="Z251" s="209"/>
    </row>
    <row r="252" spans="1:26" ht="15.75" customHeight="1">
      <c r="A252" s="209"/>
      <c r="B252" s="209"/>
      <c r="C252" s="209"/>
      <c r="D252" s="209"/>
      <c r="E252" s="209"/>
      <c r="F252" s="209"/>
      <c r="G252" s="209"/>
      <c r="H252" s="209"/>
      <c r="I252" s="209"/>
      <c r="J252" s="209"/>
      <c r="K252" s="209"/>
      <c r="L252" s="209"/>
      <c r="M252" s="209"/>
      <c r="N252" s="209"/>
      <c r="O252" s="209"/>
      <c r="P252" s="209"/>
      <c r="Q252" s="209"/>
      <c r="R252" s="209"/>
      <c r="S252" s="209"/>
      <c r="T252" s="209"/>
      <c r="U252" s="209"/>
      <c r="V252" s="209"/>
      <c r="W252" s="209"/>
      <c r="X252" s="209"/>
      <c r="Y252" s="209"/>
      <c r="Z252" s="209"/>
    </row>
    <row r="253" spans="1:26" ht="15.75" customHeight="1">
      <c r="A253" s="209"/>
      <c r="B253" s="209"/>
      <c r="C253" s="209"/>
      <c r="D253" s="209"/>
      <c r="E253" s="209"/>
      <c r="F253" s="209"/>
      <c r="G253" s="209"/>
      <c r="H253" s="209"/>
      <c r="I253" s="209"/>
      <c r="J253" s="209"/>
      <c r="K253" s="209"/>
      <c r="L253" s="209"/>
      <c r="M253" s="209"/>
      <c r="N253" s="209"/>
      <c r="O253" s="209"/>
      <c r="P253" s="209"/>
      <c r="Q253" s="209"/>
      <c r="R253" s="209"/>
      <c r="S253" s="209"/>
      <c r="T253" s="209"/>
      <c r="U253" s="209"/>
      <c r="V253" s="209"/>
      <c r="W253" s="209"/>
      <c r="X253" s="209"/>
      <c r="Y253" s="209"/>
      <c r="Z253" s="209"/>
    </row>
    <row r="254" spans="1:26" ht="15.75" customHeight="1">
      <c r="A254" s="209"/>
      <c r="B254" s="209"/>
      <c r="C254" s="209"/>
      <c r="D254" s="209"/>
      <c r="E254" s="209"/>
      <c r="F254" s="209"/>
      <c r="G254" s="209"/>
      <c r="H254" s="209"/>
      <c r="I254" s="209"/>
      <c r="J254" s="209"/>
      <c r="K254" s="209"/>
      <c r="L254" s="209"/>
      <c r="M254" s="209"/>
      <c r="N254" s="209"/>
      <c r="O254" s="209"/>
      <c r="P254" s="209"/>
      <c r="Q254" s="209"/>
      <c r="R254" s="209"/>
      <c r="S254" s="209"/>
      <c r="T254" s="209"/>
      <c r="U254" s="209"/>
      <c r="V254" s="209"/>
      <c r="W254" s="209"/>
      <c r="X254" s="209"/>
      <c r="Y254" s="209"/>
      <c r="Z254" s="209"/>
    </row>
    <row r="255" spans="1:26" ht="15.75" customHeight="1">
      <c r="A255" s="209"/>
      <c r="B255" s="209"/>
      <c r="C255" s="209"/>
      <c r="D255" s="209"/>
      <c r="E255" s="209"/>
      <c r="F255" s="209"/>
      <c r="G255" s="209"/>
      <c r="H255" s="209"/>
      <c r="I255" s="209"/>
      <c r="J255" s="209"/>
      <c r="K255" s="209"/>
      <c r="L255" s="209"/>
      <c r="M255" s="209"/>
      <c r="N255" s="209"/>
      <c r="O255" s="209"/>
      <c r="P255" s="209"/>
      <c r="Q255" s="209"/>
      <c r="R255" s="209"/>
      <c r="S255" s="209"/>
      <c r="T255" s="209"/>
      <c r="U255" s="209"/>
      <c r="V255" s="209"/>
      <c r="W255" s="209"/>
      <c r="X255" s="209"/>
      <c r="Y255" s="209"/>
      <c r="Z255" s="209"/>
    </row>
    <row r="256" spans="1:26" ht="15.75" customHeight="1">
      <c r="A256" s="209"/>
      <c r="B256" s="209"/>
      <c r="C256" s="209"/>
      <c r="D256" s="209"/>
      <c r="E256" s="209"/>
      <c r="F256" s="209"/>
      <c r="G256" s="209"/>
      <c r="H256" s="209"/>
      <c r="I256" s="209"/>
      <c r="J256" s="209"/>
      <c r="K256" s="209"/>
      <c r="L256" s="209"/>
      <c r="M256" s="209"/>
      <c r="N256" s="209"/>
      <c r="O256" s="209"/>
      <c r="P256" s="209"/>
      <c r="Q256" s="209"/>
      <c r="R256" s="209"/>
      <c r="S256" s="209"/>
      <c r="T256" s="209"/>
      <c r="U256" s="209"/>
      <c r="V256" s="209"/>
      <c r="W256" s="209"/>
      <c r="X256" s="209"/>
      <c r="Y256" s="209"/>
      <c r="Z256" s="209"/>
    </row>
    <row r="257" spans="1:26" ht="15.75" customHeight="1">
      <c r="A257" s="209"/>
      <c r="B257" s="209"/>
      <c r="C257" s="209"/>
      <c r="D257" s="209"/>
      <c r="E257" s="209"/>
      <c r="F257" s="209"/>
      <c r="G257" s="209"/>
      <c r="H257" s="209"/>
      <c r="I257" s="209"/>
      <c r="J257" s="209"/>
      <c r="K257" s="209"/>
      <c r="L257" s="209"/>
      <c r="M257" s="209"/>
      <c r="N257" s="209"/>
      <c r="O257" s="209"/>
      <c r="P257" s="209"/>
      <c r="Q257" s="209"/>
      <c r="R257" s="209"/>
      <c r="S257" s="209"/>
      <c r="T257" s="209"/>
      <c r="U257" s="209"/>
      <c r="V257" s="209"/>
      <c r="W257" s="209"/>
      <c r="X257" s="209"/>
      <c r="Y257" s="209"/>
      <c r="Z257" s="209"/>
    </row>
    <row r="258" spans="1:26" ht="15.75" customHeight="1">
      <c r="A258" s="209"/>
      <c r="B258" s="209"/>
      <c r="C258" s="209"/>
      <c r="D258" s="209"/>
      <c r="E258" s="209"/>
      <c r="F258" s="209"/>
      <c r="G258" s="209"/>
      <c r="H258" s="209"/>
      <c r="I258" s="209"/>
      <c r="J258" s="209"/>
      <c r="K258" s="209"/>
      <c r="L258" s="209"/>
      <c r="M258" s="209"/>
      <c r="N258" s="209"/>
      <c r="O258" s="209"/>
      <c r="P258" s="209"/>
      <c r="Q258" s="209"/>
      <c r="R258" s="209"/>
      <c r="S258" s="209"/>
      <c r="T258" s="209"/>
      <c r="U258" s="209"/>
      <c r="V258" s="209"/>
      <c r="W258" s="209"/>
      <c r="X258" s="209"/>
      <c r="Y258" s="209"/>
      <c r="Z258" s="209"/>
    </row>
    <row r="259" spans="1:26" ht="15.75" customHeight="1">
      <c r="A259" s="209"/>
      <c r="B259" s="209"/>
      <c r="C259" s="209"/>
      <c r="D259" s="209"/>
      <c r="E259" s="209"/>
      <c r="F259" s="209"/>
      <c r="G259" s="209"/>
      <c r="H259" s="209"/>
      <c r="I259" s="209"/>
      <c r="J259" s="209"/>
      <c r="K259" s="209"/>
      <c r="L259" s="209"/>
      <c r="M259" s="209"/>
      <c r="N259" s="209"/>
      <c r="O259" s="209"/>
      <c r="P259" s="209"/>
      <c r="Q259" s="209"/>
      <c r="R259" s="209"/>
      <c r="S259" s="209"/>
      <c r="T259" s="209"/>
      <c r="U259" s="209"/>
      <c r="V259" s="209"/>
      <c r="W259" s="209"/>
      <c r="X259" s="209"/>
      <c r="Y259" s="209"/>
      <c r="Z259" s="209"/>
    </row>
    <row r="260" spans="1:26" ht="15.75" customHeight="1">
      <c r="A260" s="209"/>
      <c r="B260" s="209"/>
      <c r="C260" s="209"/>
      <c r="D260" s="209"/>
      <c r="E260" s="209"/>
      <c r="F260" s="209"/>
      <c r="G260" s="209"/>
      <c r="H260" s="209"/>
      <c r="I260" s="209"/>
      <c r="J260" s="209"/>
      <c r="K260" s="209"/>
      <c r="L260" s="209"/>
      <c r="M260" s="209"/>
      <c r="N260" s="209"/>
      <c r="O260" s="209"/>
      <c r="P260" s="209"/>
      <c r="Q260" s="209"/>
      <c r="R260" s="209"/>
      <c r="S260" s="209"/>
      <c r="T260" s="209"/>
      <c r="U260" s="209"/>
      <c r="V260" s="209"/>
      <c r="W260" s="209"/>
      <c r="X260" s="209"/>
      <c r="Y260" s="209"/>
      <c r="Z260" s="209"/>
    </row>
    <row r="261" spans="1:26" ht="15.75" customHeight="1">
      <c r="A261" s="209"/>
      <c r="B261" s="209"/>
      <c r="C261" s="209"/>
      <c r="D261" s="209"/>
      <c r="E261" s="209"/>
      <c r="F261" s="209"/>
      <c r="G261" s="209"/>
      <c r="H261" s="209"/>
      <c r="I261" s="209"/>
      <c r="J261" s="209"/>
      <c r="K261" s="209"/>
      <c r="L261" s="209"/>
      <c r="M261" s="209"/>
      <c r="N261" s="209"/>
      <c r="O261" s="209"/>
      <c r="P261" s="209"/>
      <c r="Q261" s="209"/>
      <c r="R261" s="209"/>
      <c r="S261" s="209"/>
      <c r="T261" s="209"/>
      <c r="U261" s="209"/>
      <c r="V261" s="209"/>
      <c r="W261" s="209"/>
      <c r="X261" s="209"/>
      <c r="Y261" s="209"/>
      <c r="Z261" s="209"/>
    </row>
    <row r="262" spans="1:26" ht="15.75" customHeight="1">
      <c r="A262" s="209"/>
      <c r="B262" s="209"/>
      <c r="C262" s="209"/>
      <c r="D262" s="209"/>
      <c r="E262" s="209"/>
      <c r="F262" s="209"/>
      <c r="G262" s="209"/>
      <c r="H262" s="209"/>
      <c r="I262" s="209"/>
      <c r="J262" s="209"/>
      <c r="K262" s="209"/>
      <c r="L262" s="209"/>
      <c r="M262" s="209"/>
      <c r="N262" s="209"/>
      <c r="O262" s="209"/>
      <c r="P262" s="209"/>
      <c r="Q262" s="209"/>
      <c r="R262" s="209"/>
      <c r="S262" s="209"/>
      <c r="T262" s="209"/>
      <c r="U262" s="209"/>
      <c r="V262" s="209"/>
      <c r="W262" s="209"/>
      <c r="X262" s="209"/>
      <c r="Y262" s="209"/>
      <c r="Z262" s="209"/>
    </row>
    <row r="263" spans="1:26" ht="15.75" customHeight="1">
      <c r="A263" s="209"/>
      <c r="B263" s="209"/>
      <c r="C263" s="209"/>
      <c r="D263" s="209"/>
      <c r="E263" s="209"/>
      <c r="F263" s="209"/>
      <c r="G263" s="209"/>
      <c r="H263" s="209"/>
      <c r="I263" s="209"/>
      <c r="J263" s="209"/>
      <c r="K263" s="209"/>
      <c r="L263" s="209"/>
      <c r="M263" s="209"/>
      <c r="N263" s="209"/>
      <c r="O263" s="209"/>
      <c r="P263" s="209"/>
      <c r="Q263" s="209"/>
      <c r="R263" s="209"/>
      <c r="S263" s="209"/>
      <c r="T263" s="209"/>
      <c r="U263" s="209"/>
      <c r="V263" s="209"/>
      <c r="W263" s="209"/>
      <c r="X263" s="209"/>
      <c r="Y263" s="209"/>
      <c r="Z263" s="209"/>
    </row>
    <row r="264" spans="1:26" ht="15.75" customHeight="1">
      <c r="A264" s="209"/>
      <c r="B264" s="209"/>
      <c r="C264" s="209"/>
      <c r="D264" s="209"/>
      <c r="E264" s="209"/>
      <c r="F264" s="209"/>
      <c r="G264" s="209"/>
      <c r="H264" s="209"/>
      <c r="I264" s="209"/>
      <c r="J264" s="209"/>
      <c r="K264" s="209"/>
      <c r="L264" s="209"/>
      <c r="M264" s="209"/>
      <c r="N264" s="209"/>
      <c r="O264" s="209"/>
      <c r="P264" s="209"/>
      <c r="Q264" s="209"/>
      <c r="R264" s="209"/>
      <c r="S264" s="209"/>
      <c r="T264" s="209"/>
      <c r="U264" s="209"/>
      <c r="V264" s="209"/>
      <c r="W264" s="209"/>
      <c r="X264" s="209"/>
      <c r="Y264" s="209"/>
      <c r="Z264" s="209"/>
    </row>
    <row r="265" spans="1:26" ht="15.75" customHeight="1">
      <c r="A265" s="209"/>
      <c r="B265" s="209"/>
      <c r="C265" s="209"/>
      <c r="D265" s="209"/>
      <c r="E265" s="209"/>
      <c r="F265" s="209"/>
      <c r="G265" s="209"/>
      <c r="H265" s="209"/>
      <c r="I265" s="209"/>
      <c r="J265" s="209"/>
      <c r="K265" s="209"/>
      <c r="L265" s="209"/>
      <c r="M265" s="209"/>
      <c r="N265" s="209"/>
      <c r="O265" s="209"/>
      <c r="P265" s="209"/>
      <c r="Q265" s="209"/>
      <c r="R265" s="209"/>
      <c r="S265" s="209"/>
      <c r="T265" s="209"/>
      <c r="U265" s="209"/>
      <c r="V265" s="209"/>
      <c r="W265" s="209"/>
      <c r="X265" s="209"/>
      <c r="Y265" s="209"/>
      <c r="Z265" s="209"/>
    </row>
    <row r="266" spans="1:26" ht="15.75" customHeight="1">
      <c r="A266" s="209"/>
      <c r="B266" s="209"/>
      <c r="C266" s="209"/>
      <c r="D266" s="209"/>
      <c r="E266" s="209"/>
      <c r="F266" s="209"/>
      <c r="G266" s="209"/>
      <c r="H266" s="209"/>
      <c r="I266" s="209"/>
      <c r="J266" s="209"/>
      <c r="K266" s="209"/>
      <c r="L266" s="209"/>
      <c r="M266" s="209"/>
      <c r="N266" s="209"/>
      <c r="O266" s="209"/>
      <c r="P266" s="209"/>
      <c r="Q266" s="209"/>
      <c r="R266" s="209"/>
      <c r="S266" s="209"/>
      <c r="T266" s="209"/>
      <c r="U266" s="209"/>
      <c r="V266" s="209"/>
      <c r="W266" s="209"/>
      <c r="X266" s="209"/>
      <c r="Y266" s="209"/>
      <c r="Z266" s="209"/>
    </row>
    <row r="267" spans="1:26" ht="15.75" customHeight="1">
      <c r="A267" s="209"/>
      <c r="B267" s="209"/>
      <c r="C267" s="209"/>
      <c r="D267" s="209"/>
      <c r="E267" s="209"/>
      <c r="F267" s="209"/>
      <c r="G267" s="209"/>
      <c r="H267" s="209"/>
      <c r="I267" s="209"/>
      <c r="J267" s="209"/>
      <c r="K267" s="209"/>
      <c r="L267" s="209"/>
      <c r="M267" s="209"/>
      <c r="N267" s="209"/>
      <c r="O267" s="209"/>
      <c r="P267" s="209"/>
      <c r="Q267" s="209"/>
      <c r="R267" s="209"/>
      <c r="S267" s="209"/>
      <c r="T267" s="209"/>
      <c r="U267" s="209"/>
      <c r="V267" s="209"/>
      <c r="W267" s="209"/>
      <c r="X267" s="209"/>
      <c r="Y267" s="209"/>
      <c r="Z267" s="209"/>
    </row>
    <row r="268" spans="1:26" ht="15.75" customHeight="1">
      <c r="A268" s="209"/>
      <c r="B268" s="209"/>
      <c r="C268" s="209"/>
      <c r="D268" s="209"/>
      <c r="E268" s="209"/>
      <c r="F268" s="209"/>
      <c r="G268" s="209"/>
      <c r="H268" s="209"/>
      <c r="I268" s="209"/>
      <c r="J268" s="209"/>
      <c r="K268" s="209"/>
      <c r="L268" s="209"/>
      <c r="M268" s="209"/>
      <c r="N268" s="209"/>
      <c r="O268" s="209"/>
      <c r="P268" s="209"/>
      <c r="Q268" s="209"/>
      <c r="R268" s="209"/>
      <c r="S268" s="209"/>
      <c r="T268" s="209"/>
      <c r="U268" s="209"/>
      <c r="V268" s="209"/>
      <c r="W268" s="209"/>
      <c r="X268" s="209"/>
      <c r="Y268" s="209"/>
      <c r="Z268" s="209"/>
    </row>
    <row r="269" spans="1:26" ht="15.75" customHeight="1">
      <c r="A269" s="209"/>
      <c r="B269" s="209"/>
      <c r="C269" s="209"/>
      <c r="D269" s="209"/>
      <c r="E269" s="209"/>
      <c r="F269" s="209"/>
      <c r="G269" s="209"/>
      <c r="H269" s="209"/>
      <c r="I269" s="209"/>
      <c r="J269" s="209"/>
      <c r="K269" s="209"/>
      <c r="L269" s="209"/>
      <c r="M269" s="209"/>
      <c r="N269" s="209"/>
      <c r="O269" s="209"/>
      <c r="P269" s="209"/>
      <c r="Q269" s="209"/>
      <c r="R269" s="209"/>
      <c r="S269" s="209"/>
      <c r="T269" s="209"/>
      <c r="U269" s="209"/>
      <c r="V269" s="209"/>
      <c r="W269" s="209"/>
      <c r="X269" s="209"/>
      <c r="Y269" s="209"/>
      <c r="Z269" s="209"/>
    </row>
    <row r="270" spans="1:26" ht="15.75" customHeight="1">
      <c r="A270" s="209"/>
      <c r="B270" s="209"/>
      <c r="C270" s="209"/>
      <c r="D270" s="209"/>
      <c r="E270" s="209"/>
      <c r="F270" s="209"/>
      <c r="G270" s="209"/>
      <c r="H270" s="209"/>
      <c r="I270" s="209"/>
      <c r="J270" s="209"/>
      <c r="K270" s="209"/>
      <c r="L270" s="209"/>
      <c r="M270" s="209"/>
      <c r="N270" s="209"/>
      <c r="O270" s="209"/>
      <c r="P270" s="209"/>
      <c r="Q270" s="209"/>
      <c r="R270" s="209"/>
      <c r="S270" s="209"/>
      <c r="T270" s="209"/>
      <c r="U270" s="209"/>
      <c r="V270" s="209"/>
      <c r="W270" s="209"/>
      <c r="X270" s="209"/>
      <c r="Y270" s="209"/>
      <c r="Z270" s="209"/>
    </row>
    <row r="271" spans="1:26" ht="15.75" customHeight="1">
      <c r="A271" s="209"/>
      <c r="B271" s="209"/>
      <c r="C271" s="209"/>
      <c r="D271" s="209"/>
      <c r="E271" s="209"/>
      <c r="F271" s="209"/>
      <c r="G271" s="209"/>
      <c r="H271" s="209"/>
      <c r="I271" s="209"/>
      <c r="J271" s="209"/>
      <c r="K271" s="209"/>
      <c r="L271" s="209"/>
      <c r="M271" s="209"/>
      <c r="N271" s="209"/>
      <c r="O271" s="209"/>
      <c r="P271" s="209"/>
      <c r="Q271" s="209"/>
      <c r="R271" s="209"/>
      <c r="S271" s="209"/>
      <c r="T271" s="209"/>
      <c r="U271" s="209"/>
      <c r="V271" s="209"/>
      <c r="W271" s="209"/>
      <c r="X271" s="209"/>
      <c r="Y271" s="209"/>
      <c r="Z271" s="209"/>
    </row>
    <row r="272" spans="1:26" ht="15.75" customHeight="1">
      <c r="A272" s="209"/>
      <c r="B272" s="209"/>
      <c r="C272" s="209"/>
      <c r="D272" s="209"/>
      <c r="E272" s="209"/>
      <c r="F272" s="209"/>
      <c r="G272" s="209"/>
      <c r="H272" s="209"/>
      <c r="I272" s="209"/>
      <c r="J272" s="209"/>
      <c r="K272" s="209"/>
      <c r="L272" s="209"/>
      <c r="M272" s="209"/>
      <c r="N272" s="209"/>
      <c r="O272" s="209"/>
      <c r="P272" s="209"/>
      <c r="Q272" s="209"/>
      <c r="R272" s="209"/>
      <c r="S272" s="209"/>
      <c r="T272" s="209"/>
      <c r="U272" s="209"/>
      <c r="V272" s="209"/>
      <c r="W272" s="209"/>
      <c r="X272" s="209"/>
      <c r="Y272" s="209"/>
      <c r="Z272" s="209"/>
    </row>
    <row r="273" spans="1:26" ht="15.75" customHeight="1">
      <c r="A273" s="209"/>
      <c r="B273" s="209"/>
      <c r="C273" s="209"/>
      <c r="D273" s="209"/>
      <c r="E273" s="209"/>
      <c r="F273" s="209"/>
      <c r="G273" s="209"/>
      <c r="H273" s="209"/>
      <c r="I273" s="209"/>
      <c r="J273" s="209"/>
      <c r="K273" s="209"/>
      <c r="L273" s="209"/>
      <c r="M273" s="209"/>
      <c r="N273" s="209"/>
      <c r="O273" s="209"/>
      <c r="P273" s="209"/>
      <c r="Q273" s="209"/>
      <c r="R273" s="209"/>
      <c r="S273" s="209"/>
      <c r="T273" s="209"/>
      <c r="U273" s="209"/>
      <c r="V273" s="209"/>
      <c r="W273" s="209"/>
      <c r="X273" s="209"/>
      <c r="Y273" s="209"/>
      <c r="Z273" s="209"/>
    </row>
    <row r="274" spans="1:26" ht="15.75" customHeight="1">
      <c r="A274" s="209"/>
      <c r="B274" s="209"/>
      <c r="C274" s="209"/>
      <c r="D274" s="209"/>
      <c r="E274" s="209"/>
      <c r="F274" s="209"/>
      <c r="G274" s="209"/>
      <c r="H274" s="209"/>
      <c r="I274" s="209"/>
      <c r="J274" s="209"/>
      <c r="K274" s="209"/>
      <c r="L274" s="209"/>
      <c r="M274" s="209"/>
      <c r="N274" s="209"/>
      <c r="O274" s="209"/>
      <c r="P274" s="209"/>
      <c r="Q274" s="209"/>
      <c r="R274" s="209"/>
      <c r="S274" s="209"/>
      <c r="T274" s="209"/>
      <c r="U274" s="209"/>
      <c r="V274" s="209"/>
      <c r="W274" s="209"/>
      <c r="X274" s="209"/>
      <c r="Y274" s="209"/>
      <c r="Z274" s="209"/>
    </row>
    <row r="275" spans="1:26" ht="15.75" customHeight="1">
      <c r="A275" s="209"/>
      <c r="B275" s="209"/>
      <c r="C275" s="209"/>
      <c r="D275" s="209"/>
      <c r="E275" s="209"/>
      <c r="F275" s="209"/>
      <c r="G275" s="209"/>
      <c r="H275" s="209"/>
      <c r="I275" s="209"/>
      <c r="J275" s="209"/>
      <c r="K275" s="209"/>
      <c r="L275" s="209"/>
      <c r="M275" s="209"/>
      <c r="N275" s="209"/>
      <c r="O275" s="209"/>
      <c r="P275" s="209"/>
      <c r="Q275" s="209"/>
      <c r="R275" s="209"/>
      <c r="S275" s="209"/>
      <c r="T275" s="209"/>
      <c r="U275" s="209"/>
      <c r="V275" s="209"/>
      <c r="W275" s="209"/>
      <c r="X275" s="209"/>
      <c r="Y275" s="209"/>
      <c r="Z275" s="209"/>
    </row>
    <row r="276" spans="1:26" ht="15.75" customHeight="1">
      <c r="A276" s="209"/>
      <c r="B276" s="209"/>
      <c r="C276" s="209"/>
      <c r="D276" s="209"/>
      <c r="E276" s="209"/>
      <c r="F276" s="209"/>
      <c r="G276" s="209"/>
      <c r="H276" s="209"/>
      <c r="I276" s="209"/>
      <c r="J276" s="209"/>
      <c r="K276" s="209"/>
      <c r="L276" s="209"/>
      <c r="M276" s="209"/>
      <c r="N276" s="209"/>
      <c r="O276" s="209"/>
      <c r="P276" s="209"/>
      <c r="Q276" s="209"/>
      <c r="R276" s="209"/>
      <c r="S276" s="209"/>
      <c r="T276" s="209"/>
      <c r="U276" s="209"/>
      <c r="V276" s="209"/>
      <c r="W276" s="209"/>
      <c r="X276" s="209"/>
      <c r="Y276" s="209"/>
      <c r="Z276" s="209"/>
    </row>
    <row r="277" spans="1:26" ht="15.75" customHeight="1">
      <c r="A277" s="209"/>
      <c r="B277" s="209"/>
      <c r="C277" s="209"/>
      <c r="D277" s="209"/>
      <c r="E277" s="209"/>
      <c r="F277" s="209"/>
      <c r="G277" s="209"/>
      <c r="H277" s="209"/>
      <c r="I277" s="209"/>
      <c r="J277" s="209"/>
      <c r="K277" s="209"/>
      <c r="L277" s="209"/>
      <c r="M277" s="209"/>
      <c r="N277" s="209"/>
      <c r="O277" s="209"/>
      <c r="P277" s="209"/>
      <c r="Q277" s="209"/>
      <c r="R277" s="209"/>
      <c r="S277" s="209"/>
      <c r="T277" s="209"/>
      <c r="U277" s="209"/>
      <c r="V277" s="209"/>
      <c r="W277" s="209"/>
      <c r="X277" s="209"/>
      <c r="Y277" s="209"/>
      <c r="Z277" s="209"/>
    </row>
    <row r="278" spans="1:26" ht="15.75" customHeight="1">
      <c r="A278" s="209"/>
      <c r="B278" s="209"/>
      <c r="C278" s="209"/>
      <c r="D278" s="209"/>
      <c r="E278" s="209"/>
      <c r="F278" s="209"/>
      <c r="G278" s="209"/>
      <c r="H278" s="209"/>
      <c r="I278" s="209"/>
      <c r="J278" s="209"/>
      <c r="K278" s="209"/>
      <c r="L278" s="209"/>
      <c r="M278" s="209"/>
      <c r="N278" s="209"/>
      <c r="O278" s="209"/>
      <c r="P278" s="209"/>
      <c r="Q278" s="209"/>
      <c r="R278" s="209"/>
      <c r="S278" s="209"/>
      <c r="T278" s="209"/>
      <c r="U278" s="209"/>
      <c r="V278" s="209"/>
      <c r="W278" s="209"/>
      <c r="X278" s="209"/>
      <c r="Y278" s="209"/>
      <c r="Z278" s="209"/>
    </row>
    <row r="279" spans="1:26" ht="15.75" customHeight="1">
      <c r="A279" s="209"/>
      <c r="B279" s="209"/>
      <c r="C279" s="209"/>
      <c r="D279" s="209"/>
      <c r="E279" s="209"/>
      <c r="F279" s="209"/>
      <c r="G279" s="209"/>
      <c r="H279" s="209"/>
      <c r="I279" s="209"/>
      <c r="J279" s="209"/>
      <c r="K279" s="209"/>
      <c r="L279" s="209"/>
      <c r="M279" s="209"/>
      <c r="N279" s="209"/>
      <c r="O279" s="209"/>
      <c r="P279" s="209"/>
      <c r="Q279" s="209"/>
      <c r="R279" s="209"/>
      <c r="S279" s="209"/>
      <c r="T279" s="209"/>
      <c r="U279" s="209"/>
      <c r="V279" s="209"/>
      <c r="W279" s="209"/>
      <c r="X279" s="209"/>
      <c r="Y279" s="209"/>
      <c r="Z279" s="209"/>
    </row>
    <row r="280" spans="1:26" ht="15.75" customHeight="1">
      <c r="A280" s="209"/>
      <c r="B280" s="209"/>
      <c r="C280" s="209"/>
      <c r="D280" s="209"/>
      <c r="E280" s="209"/>
      <c r="F280" s="209"/>
      <c r="G280" s="209"/>
      <c r="H280" s="209"/>
      <c r="I280" s="209"/>
      <c r="J280" s="209"/>
      <c r="K280" s="209"/>
      <c r="L280" s="209"/>
      <c r="M280" s="209"/>
      <c r="N280" s="209"/>
      <c r="O280" s="209"/>
      <c r="P280" s="209"/>
      <c r="Q280" s="209"/>
      <c r="R280" s="209"/>
      <c r="S280" s="209"/>
      <c r="T280" s="209"/>
      <c r="U280" s="209"/>
      <c r="V280" s="209"/>
      <c r="W280" s="209"/>
      <c r="X280" s="209"/>
      <c r="Y280" s="209"/>
      <c r="Z280" s="209"/>
    </row>
    <row r="281" spans="1:26" ht="15.75" customHeight="1">
      <c r="A281" s="209"/>
      <c r="B281" s="209"/>
      <c r="C281" s="209"/>
      <c r="D281" s="209"/>
      <c r="E281" s="209"/>
      <c r="F281" s="209"/>
      <c r="G281" s="209"/>
      <c r="H281" s="209"/>
      <c r="I281" s="209"/>
      <c r="J281" s="209"/>
      <c r="K281" s="209"/>
      <c r="L281" s="209"/>
      <c r="M281" s="209"/>
      <c r="N281" s="209"/>
      <c r="O281" s="209"/>
      <c r="P281" s="209"/>
      <c r="Q281" s="209"/>
      <c r="R281" s="209"/>
      <c r="S281" s="209"/>
      <c r="T281" s="209"/>
      <c r="U281" s="209"/>
      <c r="V281" s="209"/>
      <c r="W281" s="209"/>
      <c r="X281" s="209"/>
      <c r="Y281" s="209"/>
      <c r="Z281" s="209"/>
    </row>
    <row r="282" spans="1:26" ht="15.75" customHeight="1">
      <c r="A282" s="209"/>
      <c r="B282" s="209"/>
      <c r="C282" s="209"/>
      <c r="D282" s="209"/>
      <c r="E282" s="209"/>
      <c r="F282" s="209"/>
      <c r="G282" s="209"/>
      <c r="H282" s="209"/>
      <c r="I282" s="209"/>
      <c r="J282" s="209"/>
      <c r="K282" s="209"/>
      <c r="L282" s="209"/>
      <c r="M282" s="209"/>
      <c r="N282" s="209"/>
      <c r="O282" s="209"/>
      <c r="P282" s="209"/>
      <c r="Q282" s="209"/>
      <c r="R282" s="209"/>
      <c r="S282" s="209"/>
      <c r="T282" s="209"/>
      <c r="U282" s="209"/>
      <c r="V282" s="209"/>
      <c r="W282" s="209"/>
      <c r="X282" s="209"/>
      <c r="Y282" s="209"/>
      <c r="Z282" s="209"/>
    </row>
    <row r="283" spans="1:26" ht="15.75" customHeight="1">
      <c r="A283" s="209"/>
      <c r="B283" s="209"/>
      <c r="C283" s="209"/>
      <c r="D283" s="209"/>
      <c r="E283" s="209"/>
      <c r="F283" s="209"/>
      <c r="G283" s="209"/>
      <c r="H283" s="209"/>
      <c r="I283" s="209"/>
      <c r="J283" s="209"/>
      <c r="K283" s="209"/>
      <c r="L283" s="209"/>
      <c r="M283" s="209"/>
      <c r="N283" s="209"/>
      <c r="O283" s="209"/>
      <c r="P283" s="209"/>
      <c r="Q283" s="209"/>
      <c r="R283" s="209"/>
      <c r="S283" s="209"/>
      <c r="T283" s="209"/>
      <c r="U283" s="209"/>
      <c r="V283" s="209"/>
      <c r="W283" s="209"/>
      <c r="X283" s="209"/>
      <c r="Y283" s="209"/>
      <c r="Z283" s="209"/>
    </row>
    <row r="284" spans="1:26" ht="15.75" customHeight="1">
      <c r="A284" s="209"/>
      <c r="B284" s="209"/>
      <c r="C284" s="209"/>
      <c r="D284" s="209"/>
      <c r="E284" s="209"/>
      <c r="F284" s="209"/>
      <c r="G284" s="209"/>
      <c r="H284" s="209"/>
      <c r="I284" s="209"/>
      <c r="J284" s="209"/>
      <c r="K284" s="209"/>
      <c r="L284" s="209"/>
      <c r="M284" s="209"/>
      <c r="N284" s="209"/>
      <c r="O284" s="209"/>
      <c r="P284" s="209"/>
      <c r="Q284" s="209"/>
      <c r="R284" s="209"/>
      <c r="S284" s="209"/>
      <c r="T284" s="209"/>
      <c r="U284" s="209"/>
      <c r="V284" s="209"/>
      <c r="W284" s="209"/>
      <c r="X284" s="209"/>
      <c r="Y284" s="209"/>
      <c r="Z284" s="209"/>
    </row>
    <row r="285" spans="1:26" ht="15.75" customHeight="1">
      <c r="A285" s="209"/>
      <c r="B285" s="209"/>
      <c r="C285" s="209"/>
      <c r="D285" s="209"/>
      <c r="E285" s="209"/>
      <c r="F285" s="209"/>
      <c r="G285" s="209"/>
      <c r="H285" s="209"/>
      <c r="I285" s="209"/>
      <c r="J285" s="209"/>
      <c r="K285" s="209"/>
      <c r="L285" s="209"/>
      <c r="M285" s="209"/>
      <c r="N285" s="209"/>
      <c r="O285" s="209"/>
      <c r="P285" s="209"/>
      <c r="Q285" s="209"/>
      <c r="R285" s="209"/>
      <c r="S285" s="209"/>
      <c r="T285" s="209"/>
      <c r="U285" s="209"/>
      <c r="V285" s="209"/>
      <c r="W285" s="209"/>
      <c r="X285" s="209"/>
      <c r="Y285" s="209"/>
      <c r="Z285" s="209"/>
    </row>
    <row r="286" spans="1:26" ht="15.75" customHeight="1">
      <c r="A286" s="209"/>
      <c r="B286" s="209"/>
      <c r="C286" s="209"/>
      <c r="D286" s="209"/>
      <c r="E286" s="209"/>
      <c r="F286" s="209"/>
      <c r="G286" s="209"/>
      <c r="H286" s="209"/>
      <c r="I286" s="209"/>
      <c r="J286" s="209"/>
      <c r="K286" s="209"/>
      <c r="L286" s="209"/>
      <c r="M286" s="209"/>
      <c r="N286" s="209"/>
      <c r="O286" s="209"/>
      <c r="P286" s="209"/>
      <c r="Q286" s="209"/>
      <c r="R286" s="209"/>
      <c r="S286" s="209"/>
      <c r="T286" s="209"/>
      <c r="U286" s="209"/>
      <c r="V286" s="209"/>
      <c r="W286" s="209"/>
      <c r="X286" s="209"/>
      <c r="Y286" s="209"/>
      <c r="Z286" s="209"/>
    </row>
    <row r="287" spans="1:26" ht="15.75" customHeight="1">
      <c r="A287" s="209"/>
      <c r="B287" s="209"/>
      <c r="C287" s="209"/>
      <c r="D287" s="209"/>
      <c r="E287" s="209"/>
      <c r="F287" s="209"/>
      <c r="G287" s="209"/>
      <c r="H287" s="209"/>
      <c r="I287" s="209"/>
      <c r="J287" s="209"/>
      <c r="K287" s="209"/>
      <c r="L287" s="209"/>
      <c r="M287" s="209"/>
      <c r="N287" s="209"/>
      <c r="O287" s="209"/>
      <c r="P287" s="209"/>
      <c r="Q287" s="209"/>
      <c r="R287" s="209"/>
      <c r="S287" s="209"/>
      <c r="T287" s="209"/>
      <c r="U287" s="209"/>
      <c r="V287" s="209"/>
      <c r="W287" s="209"/>
      <c r="X287" s="209"/>
      <c r="Y287" s="209"/>
      <c r="Z287" s="209"/>
    </row>
    <row r="288" spans="1:26" ht="15.75" customHeight="1">
      <c r="A288" s="209"/>
      <c r="B288" s="209"/>
      <c r="C288" s="209"/>
      <c r="D288" s="209"/>
      <c r="E288" s="209"/>
      <c r="F288" s="209"/>
      <c r="G288" s="209"/>
      <c r="H288" s="209"/>
      <c r="I288" s="209"/>
      <c r="J288" s="209"/>
      <c r="K288" s="209"/>
      <c r="L288" s="209"/>
      <c r="M288" s="209"/>
      <c r="N288" s="209"/>
      <c r="O288" s="209"/>
      <c r="P288" s="209"/>
      <c r="Q288" s="209"/>
      <c r="R288" s="209"/>
      <c r="S288" s="209"/>
      <c r="T288" s="209"/>
      <c r="U288" s="209"/>
      <c r="V288" s="209"/>
      <c r="W288" s="209"/>
      <c r="X288" s="209"/>
      <c r="Y288" s="209"/>
      <c r="Z288" s="209"/>
    </row>
    <row r="289" spans="1:26" ht="15.75" customHeight="1">
      <c r="A289" s="209"/>
      <c r="B289" s="209"/>
      <c r="C289" s="209"/>
      <c r="D289" s="209"/>
      <c r="E289" s="209"/>
      <c r="F289" s="209"/>
      <c r="G289" s="209"/>
      <c r="H289" s="209"/>
      <c r="I289" s="209"/>
      <c r="J289" s="209"/>
      <c r="K289" s="209"/>
      <c r="L289" s="209"/>
      <c r="M289" s="209"/>
      <c r="N289" s="209"/>
      <c r="O289" s="209"/>
      <c r="P289" s="209"/>
      <c r="Q289" s="209"/>
      <c r="R289" s="209"/>
      <c r="S289" s="209"/>
      <c r="T289" s="209"/>
      <c r="U289" s="209"/>
      <c r="V289" s="209"/>
      <c r="W289" s="209"/>
      <c r="X289" s="209"/>
      <c r="Y289" s="209"/>
      <c r="Z289" s="209"/>
    </row>
    <row r="290" spans="1:26" ht="15.75" customHeight="1">
      <c r="A290" s="209"/>
      <c r="B290" s="209"/>
      <c r="C290" s="209"/>
      <c r="D290" s="209"/>
      <c r="E290" s="209"/>
      <c r="F290" s="209"/>
      <c r="G290" s="209"/>
      <c r="H290" s="209"/>
      <c r="I290" s="209"/>
      <c r="J290" s="209"/>
      <c r="K290" s="209"/>
      <c r="L290" s="209"/>
      <c r="M290" s="209"/>
      <c r="N290" s="209"/>
      <c r="O290" s="209"/>
      <c r="P290" s="209"/>
      <c r="Q290" s="209"/>
      <c r="R290" s="209"/>
      <c r="S290" s="209"/>
      <c r="T290" s="209"/>
      <c r="U290" s="209"/>
      <c r="V290" s="209"/>
      <c r="W290" s="209"/>
      <c r="X290" s="209"/>
      <c r="Y290" s="209"/>
      <c r="Z290" s="209"/>
    </row>
    <row r="291" spans="1:26" ht="15.75" customHeight="1">
      <c r="A291" s="209"/>
      <c r="B291" s="209"/>
      <c r="C291" s="209"/>
      <c r="D291" s="209"/>
      <c r="E291" s="209"/>
      <c r="F291" s="209"/>
      <c r="G291" s="209"/>
      <c r="H291" s="209"/>
      <c r="I291" s="209"/>
      <c r="J291" s="209"/>
      <c r="K291" s="209"/>
      <c r="L291" s="209"/>
      <c r="M291" s="209"/>
      <c r="N291" s="209"/>
      <c r="O291" s="209"/>
      <c r="P291" s="209"/>
      <c r="Q291" s="209"/>
      <c r="R291" s="209"/>
      <c r="S291" s="209"/>
      <c r="T291" s="209"/>
      <c r="U291" s="209"/>
      <c r="V291" s="209"/>
      <c r="W291" s="209"/>
      <c r="X291" s="209"/>
      <c r="Y291" s="209"/>
      <c r="Z291" s="209"/>
    </row>
    <row r="292" spans="1:26" ht="15.75" customHeight="1">
      <c r="A292" s="209"/>
      <c r="B292" s="209"/>
      <c r="C292" s="209"/>
      <c r="D292" s="209"/>
      <c r="E292" s="209"/>
      <c r="F292" s="209"/>
      <c r="G292" s="209"/>
      <c r="H292" s="209"/>
      <c r="I292" s="209"/>
      <c r="J292" s="209"/>
      <c r="K292" s="209"/>
      <c r="L292" s="209"/>
      <c r="M292" s="209"/>
      <c r="N292" s="209"/>
      <c r="O292" s="209"/>
      <c r="P292" s="209"/>
      <c r="Q292" s="209"/>
      <c r="R292" s="209"/>
      <c r="S292" s="209"/>
      <c r="T292" s="209"/>
      <c r="U292" s="209"/>
      <c r="V292" s="209"/>
      <c r="W292" s="209"/>
      <c r="X292" s="209"/>
      <c r="Y292" s="209"/>
      <c r="Z292" s="209"/>
    </row>
    <row r="293" spans="1:26" ht="15.75" customHeight="1">
      <c r="A293" s="209"/>
      <c r="B293" s="209"/>
      <c r="C293" s="209"/>
      <c r="D293" s="209"/>
      <c r="E293" s="209"/>
      <c r="F293" s="209"/>
      <c r="G293" s="209"/>
      <c r="H293" s="209"/>
      <c r="I293" s="209"/>
      <c r="J293" s="209"/>
      <c r="K293" s="209"/>
      <c r="L293" s="209"/>
      <c r="M293" s="209"/>
      <c r="N293" s="209"/>
      <c r="O293" s="209"/>
      <c r="P293" s="209"/>
      <c r="Q293" s="209"/>
      <c r="R293" s="209"/>
      <c r="S293" s="209"/>
      <c r="T293" s="209"/>
      <c r="U293" s="209"/>
      <c r="V293" s="209"/>
      <c r="W293" s="209"/>
      <c r="X293" s="209"/>
      <c r="Y293" s="209"/>
      <c r="Z293" s="209"/>
    </row>
    <row r="294" spans="1:26" ht="15.75" customHeight="1">
      <c r="A294" s="209"/>
      <c r="B294" s="209"/>
      <c r="C294" s="209"/>
      <c r="D294" s="209"/>
      <c r="E294" s="209"/>
      <c r="F294" s="209"/>
      <c r="G294" s="209"/>
      <c r="H294" s="209"/>
      <c r="I294" s="209"/>
      <c r="J294" s="209"/>
      <c r="K294" s="209"/>
      <c r="L294" s="209"/>
      <c r="M294" s="209"/>
      <c r="N294" s="209"/>
      <c r="O294" s="209"/>
      <c r="P294" s="209"/>
      <c r="Q294" s="209"/>
      <c r="R294" s="209"/>
      <c r="S294" s="209"/>
      <c r="T294" s="209"/>
      <c r="U294" s="209"/>
      <c r="V294" s="209"/>
      <c r="W294" s="209"/>
      <c r="X294" s="209"/>
      <c r="Y294" s="209"/>
      <c r="Z294" s="209"/>
    </row>
    <row r="295" spans="1:26" ht="15.75" customHeight="1">
      <c r="A295" s="209"/>
      <c r="B295" s="209"/>
      <c r="C295" s="209"/>
      <c r="D295" s="209"/>
      <c r="E295" s="209"/>
      <c r="F295" s="209"/>
      <c r="G295" s="209"/>
      <c r="H295" s="209"/>
      <c r="I295" s="209"/>
      <c r="J295" s="209"/>
      <c r="K295" s="209"/>
      <c r="L295" s="209"/>
      <c r="M295" s="209"/>
      <c r="N295" s="209"/>
      <c r="O295" s="209"/>
      <c r="P295" s="209"/>
      <c r="Q295" s="209"/>
      <c r="R295" s="209"/>
      <c r="S295" s="209"/>
      <c r="T295" s="209"/>
      <c r="U295" s="209"/>
      <c r="V295" s="209"/>
      <c r="W295" s="209"/>
      <c r="X295" s="209"/>
      <c r="Y295" s="209"/>
      <c r="Z295" s="209"/>
    </row>
    <row r="296" spans="1:26" ht="15.75" customHeight="1">
      <c r="A296" s="209"/>
      <c r="B296" s="209"/>
      <c r="C296" s="209"/>
      <c r="D296" s="209"/>
      <c r="E296" s="209"/>
      <c r="F296" s="209"/>
      <c r="G296" s="209"/>
      <c r="H296" s="209"/>
      <c r="I296" s="209"/>
      <c r="J296" s="209"/>
      <c r="K296" s="209"/>
      <c r="L296" s="209"/>
      <c r="M296" s="209"/>
      <c r="N296" s="209"/>
      <c r="O296" s="209"/>
      <c r="P296" s="209"/>
      <c r="Q296" s="209"/>
      <c r="R296" s="209"/>
      <c r="S296" s="209"/>
      <c r="T296" s="209"/>
      <c r="U296" s="209"/>
      <c r="V296" s="209"/>
      <c r="W296" s="209"/>
      <c r="X296" s="209"/>
      <c r="Y296" s="209"/>
      <c r="Z296" s="209"/>
    </row>
    <row r="297" spans="1:26" ht="15.75" customHeight="1">
      <c r="A297" s="209"/>
      <c r="B297" s="209"/>
      <c r="C297" s="209"/>
      <c r="D297" s="209"/>
      <c r="E297" s="209"/>
      <c r="F297" s="209"/>
      <c r="G297" s="209"/>
      <c r="H297" s="209"/>
      <c r="I297" s="209"/>
      <c r="J297" s="209"/>
      <c r="K297" s="209"/>
      <c r="L297" s="209"/>
      <c r="M297" s="209"/>
      <c r="N297" s="209"/>
      <c r="O297" s="209"/>
      <c r="P297" s="209"/>
      <c r="Q297" s="209"/>
      <c r="R297" s="209"/>
      <c r="S297" s="209"/>
      <c r="T297" s="209"/>
      <c r="U297" s="209"/>
      <c r="V297" s="209"/>
      <c r="W297" s="209"/>
      <c r="X297" s="209"/>
      <c r="Y297" s="209"/>
      <c r="Z297" s="209"/>
    </row>
    <row r="298" spans="1:26" ht="15.75" customHeight="1">
      <c r="A298" s="209"/>
      <c r="B298" s="209"/>
      <c r="C298" s="209"/>
      <c r="D298" s="209"/>
      <c r="E298" s="209"/>
      <c r="F298" s="209"/>
      <c r="G298" s="209"/>
      <c r="H298" s="209"/>
      <c r="I298" s="209"/>
      <c r="J298" s="209"/>
      <c r="K298" s="209"/>
      <c r="L298" s="209"/>
      <c r="M298" s="209"/>
      <c r="N298" s="209"/>
      <c r="O298" s="209"/>
      <c r="P298" s="209"/>
      <c r="Q298" s="209"/>
      <c r="R298" s="209"/>
      <c r="S298" s="209"/>
      <c r="T298" s="209"/>
      <c r="U298" s="209"/>
      <c r="V298" s="209"/>
      <c r="W298" s="209"/>
      <c r="X298" s="209"/>
      <c r="Y298" s="209"/>
      <c r="Z298" s="209"/>
    </row>
    <row r="299" spans="1:26" ht="15.75" customHeight="1">
      <c r="A299" s="209"/>
      <c r="B299" s="209"/>
      <c r="C299" s="209"/>
      <c r="D299" s="209"/>
      <c r="E299" s="209"/>
      <c r="F299" s="209"/>
      <c r="G299" s="209"/>
      <c r="H299" s="209"/>
      <c r="I299" s="209"/>
      <c r="J299" s="209"/>
      <c r="K299" s="209"/>
      <c r="L299" s="209"/>
      <c r="M299" s="209"/>
      <c r="N299" s="209"/>
      <c r="O299" s="209"/>
      <c r="P299" s="209"/>
      <c r="Q299" s="209"/>
      <c r="R299" s="209"/>
      <c r="S299" s="209"/>
      <c r="T299" s="209"/>
      <c r="U299" s="209"/>
      <c r="V299" s="209"/>
      <c r="W299" s="209"/>
      <c r="X299" s="209"/>
      <c r="Y299" s="209"/>
      <c r="Z299" s="209"/>
    </row>
    <row r="300" spans="1:26" ht="15.75" customHeight="1">
      <c r="A300" s="209"/>
      <c r="B300" s="209"/>
      <c r="C300" s="209"/>
      <c r="D300" s="209"/>
      <c r="E300" s="209"/>
      <c r="F300" s="209"/>
      <c r="G300" s="209"/>
      <c r="H300" s="209"/>
      <c r="I300" s="209"/>
      <c r="J300" s="209"/>
      <c r="K300" s="209"/>
      <c r="L300" s="209"/>
      <c r="M300" s="209"/>
      <c r="N300" s="209"/>
      <c r="O300" s="209"/>
      <c r="P300" s="209"/>
      <c r="Q300" s="209"/>
      <c r="R300" s="209"/>
      <c r="S300" s="209"/>
      <c r="T300" s="209"/>
      <c r="U300" s="209"/>
      <c r="V300" s="209"/>
      <c r="W300" s="209"/>
      <c r="X300" s="209"/>
      <c r="Y300" s="209"/>
      <c r="Z300" s="209"/>
    </row>
    <row r="301" spans="1:26" ht="15.75" customHeight="1">
      <c r="A301" s="209"/>
      <c r="B301" s="209"/>
      <c r="C301" s="209"/>
      <c r="D301" s="209"/>
      <c r="E301" s="209"/>
      <c r="F301" s="209"/>
      <c r="G301" s="209"/>
      <c r="H301" s="209"/>
      <c r="I301" s="209"/>
      <c r="J301" s="209"/>
      <c r="K301" s="209"/>
      <c r="L301" s="209"/>
      <c r="M301" s="209"/>
      <c r="N301" s="209"/>
      <c r="O301" s="209"/>
      <c r="P301" s="209"/>
      <c r="Q301" s="209"/>
      <c r="R301" s="209"/>
      <c r="S301" s="209"/>
      <c r="T301" s="209"/>
      <c r="U301" s="209"/>
      <c r="V301" s="209"/>
      <c r="W301" s="209"/>
      <c r="X301" s="209"/>
      <c r="Y301" s="209"/>
      <c r="Z301" s="209"/>
    </row>
    <row r="302" spans="1:26" ht="15.75" customHeight="1">
      <c r="A302" s="209"/>
      <c r="B302" s="209"/>
      <c r="C302" s="209"/>
      <c r="D302" s="209"/>
      <c r="E302" s="209"/>
      <c r="F302" s="209"/>
      <c r="G302" s="209"/>
      <c r="H302" s="209"/>
      <c r="I302" s="209"/>
      <c r="J302" s="209"/>
      <c r="K302" s="209"/>
      <c r="L302" s="209"/>
      <c r="M302" s="209"/>
      <c r="N302" s="209"/>
      <c r="O302" s="209"/>
      <c r="P302" s="209"/>
      <c r="Q302" s="209"/>
      <c r="R302" s="209"/>
      <c r="S302" s="209"/>
      <c r="T302" s="209"/>
      <c r="U302" s="209"/>
      <c r="V302" s="209"/>
      <c r="W302" s="209"/>
      <c r="X302" s="209"/>
      <c r="Y302" s="209"/>
      <c r="Z302" s="209"/>
    </row>
    <row r="303" spans="1:26" ht="15.75" customHeight="1">
      <c r="A303" s="209"/>
      <c r="B303" s="209"/>
      <c r="C303" s="209"/>
      <c r="D303" s="209"/>
      <c r="E303" s="209"/>
      <c r="F303" s="209"/>
      <c r="G303" s="209"/>
      <c r="H303" s="209"/>
      <c r="I303" s="209"/>
      <c r="J303" s="209"/>
      <c r="K303" s="209"/>
      <c r="L303" s="209"/>
      <c r="M303" s="209"/>
      <c r="N303" s="209"/>
      <c r="O303" s="209"/>
      <c r="P303" s="209"/>
      <c r="Q303" s="209"/>
      <c r="R303" s="209"/>
      <c r="S303" s="209"/>
      <c r="T303" s="209"/>
      <c r="U303" s="209"/>
      <c r="V303" s="209"/>
      <c r="W303" s="209"/>
      <c r="X303" s="209"/>
      <c r="Y303" s="209"/>
      <c r="Z303" s="209"/>
    </row>
    <row r="304" spans="1:26" ht="15.75" customHeight="1">
      <c r="A304" s="209"/>
      <c r="B304" s="209"/>
      <c r="C304" s="209"/>
      <c r="D304" s="209"/>
      <c r="E304" s="209"/>
      <c r="F304" s="209"/>
      <c r="G304" s="209"/>
      <c r="H304" s="209"/>
      <c r="I304" s="209"/>
      <c r="J304" s="209"/>
      <c r="K304" s="209"/>
      <c r="L304" s="209"/>
      <c r="M304" s="209"/>
      <c r="N304" s="209"/>
      <c r="O304" s="209"/>
      <c r="P304" s="209"/>
      <c r="Q304" s="209"/>
      <c r="R304" s="209"/>
      <c r="S304" s="209"/>
      <c r="T304" s="209"/>
      <c r="U304" s="209"/>
      <c r="V304" s="209"/>
      <c r="W304" s="209"/>
      <c r="X304" s="209"/>
      <c r="Y304" s="209"/>
      <c r="Z304" s="209"/>
    </row>
    <row r="305" spans="1:26" ht="15.75" customHeight="1">
      <c r="A305" s="209"/>
      <c r="B305" s="209"/>
      <c r="C305" s="209"/>
      <c r="D305" s="209"/>
      <c r="E305" s="209"/>
      <c r="F305" s="209"/>
      <c r="G305" s="209"/>
      <c r="H305" s="209"/>
      <c r="I305" s="209"/>
      <c r="J305" s="209"/>
      <c r="K305" s="209"/>
      <c r="L305" s="209"/>
      <c r="M305" s="209"/>
      <c r="N305" s="209"/>
      <c r="O305" s="209"/>
      <c r="P305" s="209"/>
      <c r="Q305" s="209"/>
      <c r="R305" s="209"/>
      <c r="S305" s="209"/>
      <c r="T305" s="209"/>
      <c r="U305" s="209"/>
      <c r="V305" s="209"/>
      <c r="W305" s="209"/>
      <c r="X305" s="209"/>
      <c r="Y305" s="209"/>
      <c r="Z305" s="209"/>
    </row>
    <row r="306" spans="1:26" ht="15.75" customHeight="1">
      <c r="A306" s="209"/>
      <c r="B306" s="209"/>
      <c r="C306" s="209"/>
      <c r="D306" s="209"/>
      <c r="E306" s="209"/>
      <c r="F306" s="209"/>
      <c r="G306" s="209"/>
      <c r="H306" s="209"/>
      <c r="I306" s="209"/>
      <c r="J306" s="209"/>
      <c r="K306" s="209"/>
      <c r="L306" s="209"/>
      <c r="M306" s="209"/>
      <c r="N306" s="209"/>
      <c r="O306" s="209"/>
      <c r="P306" s="209"/>
      <c r="Q306" s="209"/>
      <c r="R306" s="209"/>
      <c r="S306" s="209"/>
      <c r="T306" s="209"/>
      <c r="U306" s="209"/>
      <c r="V306" s="209"/>
      <c r="W306" s="209"/>
      <c r="X306" s="209"/>
      <c r="Y306" s="209"/>
      <c r="Z306" s="209"/>
    </row>
    <row r="307" spans="1:26" ht="15.75" customHeight="1">
      <c r="A307" s="209"/>
      <c r="B307" s="209"/>
      <c r="C307" s="209"/>
      <c r="D307" s="209"/>
      <c r="E307" s="209"/>
      <c r="F307" s="209"/>
      <c r="G307" s="209"/>
      <c r="H307" s="209"/>
      <c r="I307" s="209"/>
      <c r="J307" s="209"/>
      <c r="K307" s="209"/>
      <c r="L307" s="209"/>
      <c r="M307" s="209"/>
      <c r="N307" s="209"/>
      <c r="O307" s="209"/>
      <c r="P307" s="209"/>
      <c r="Q307" s="209"/>
      <c r="R307" s="209"/>
      <c r="S307" s="209"/>
      <c r="T307" s="209"/>
      <c r="U307" s="209"/>
      <c r="V307" s="209"/>
      <c r="W307" s="209"/>
      <c r="X307" s="209"/>
      <c r="Y307" s="209"/>
      <c r="Z307" s="209"/>
    </row>
    <row r="308" spans="1:26" ht="15.75" customHeight="1">
      <c r="A308" s="209"/>
      <c r="B308" s="209"/>
      <c r="C308" s="209"/>
      <c r="D308" s="209"/>
      <c r="E308" s="209"/>
      <c r="F308" s="209"/>
      <c r="G308" s="209"/>
      <c r="H308" s="209"/>
      <c r="I308" s="209"/>
      <c r="J308" s="209"/>
      <c r="K308" s="209"/>
      <c r="L308" s="209"/>
      <c r="M308" s="209"/>
      <c r="N308" s="209"/>
      <c r="O308" s="209"/>
      <c r="P308" s="209"/>
      <c r="Q308" s="209"/>
      <c r="R308" s="209"/>
      <c r="S308" s="209"/>
      <c r="T308" s="209"/>
      <c r="U308" s="209"/>
      <c r="V308" s="209"/>
      <c r="W308" s="209"/>
      <c r="X308" s="209"/>
      <c r="Y308" s="209"/>
      <c r="Z308" s="209"/>
    </row>
    <row r="309" spans="1:26" ht="15.75" customHeight="1">
      <c r="A309" s="209"/>
      <c r="B309" s="209"/>
      <c r="C309" s="209"/>
      <c r="D309" s="209"/>
      <c r="E309" s="209"/>
      <c r="F309" s="209"/>
      <c r="G309" s="209"/>
      <c r="H309" s="209"/>
      <c r="I309" s="209"/>
      <c r="J309" s="209"/>
      <c r="K309" s="209"/>
      <c r="L309" s="209"/>
      <c r="M309" s="209"/>
      <c r="N309" s="209"/>
      <c r="O309" s="209"/>
      <c r="P309" s="209"/>
      <c r="Q309" s="209"/>
      <c r="R309" s="209"/>
      <c r="S309" s="209"/>
      <c r="T309" s="209"/>
      <c r="U309" s="209"/>
      <c r="V309" s="209"/>
      <c r="W309" s="209"/>
      <c r="X309" s="209"/>
      <c r="Y309" s="209"/>
      <c r="Z309" s="209"/>
    </row>
    <row r="310" spans="1:26" ht="15.75" customHeight="1">
      <c r="A310" s="209"/>
      <c r="B310" s="209"/>
      <c r="C310" s="209"/>
      <c r="D310" s="209"/>
      <c r="E310" s="209"/>
      <c r="F310" s="209"/>
      <c r="G310" s="209"/>
      <c r="H310" s="209"/>
      <c r="I310" s="209"/>
      <c r="J310" s="209"/>
      <c r="K310" s="209"/>
      <c r="L310" s="209"/>
      <c r="M310" s="209"/>
      <c r="N310" s="209"/>
      <c r="O310" s="209"/>
      <c r="P310" s="209"/>
      <c r="Q310" s="209"/>
      <c r="R310" s="209"/>
      <c r="S310" s="209"/>
      <c r="T310" s="209"/>
      <c r="U310" s="209"/>
      <c r="V310" s="209"/>
      <c r="W310" s="209"/>
      <c r="X310" s="209"/>
      <c r="Y310" s="209"/>
      <c r="Z310" s="209"/>
    </row>
    <row r="311" spans="1:26" ht="15.75" customHeight="1">
      <c r="A311" s="209"/>
      <c r="B311" s="209"/>
      <c r="C311" s="209"/>
      <c r="D311" s="209"/>
      <c r="E311" s="209"/>
      <c r="F311" s="209"/>
      <c r="G311" s="209"/>
      <c r="H311" s="209"/>
      <c r="I311" s="209"/>
      <c r="J311" s="209"/>
      <c r="K311" s="209"/>
      <c r="L311" s="209"/>
      <c r="M311" s="209"/>
      <c r="N311" s="209"/>
      <c r="O311" s="209"/>
      <c r="P311" s="209"/>
      <c r="Q311" s="209"/>
      <c r="R311" s="209"/>
      <c r="S311" s="209"/>
      <c r="T311" s="209"/>
      <c r="U311" s="209"/>
      <c r="V311" s="209"/>
      <c r="W311" s="209"/>
      <c r="X311" s="209"/>
      <c r="Y311" s="209"/>
      <c r="Z311" s="209"/>
    </row>
    <row r="312" spans="1:26" ht="15.75" customHeight="1">
      <c r="A312" s="209"/>
      <c r="B312" s="209"/>
      <c r="C312" s="209"/>
      <c r="D312" s="209"/>
      <c r="E312" s="209"/>
      <c r="F312" s="209"/>
      <c r="G312" s="209"/>
      <c r="H312" s="209"/>
      <c r="I312" s="209"/>
      <c r="J312" s="209"/>
      <c r="K312" s="209"/>
      <c r="L312" s="209"/>
      <c r="M312" s="209"/>
      <c r="N312" s="209"/>
      <c r="O312" s="209"/>
      <c r="P312" s="209"/>
      <c r="Q312" s="209"/>
      <c r="R312" s="209"/>
      <c r="S312" s="209"/>
      <c r="T312" s="209"/>
      <c r="U312" s="209"/>
      <c r="V312" s="209"/>
      <c r="W312" s="209"/>
      <c r="X312" s="209"/>
      <c r="Y312" s="209"/>
      <c r="Z312" s="209"/>
    </row>
    <row r="313" spans="1:26" ht="15.75" customHeight="1">
      <c r="A313" s="209"/>
      <c r="B313" s="209"/>
      <c r="C313" s="209"/>
      <c r="D313" s="209"/>
      <c r="E313" s="209"/>
      <c r="F313" s="209"/>
      <c r="G313" s="209"/>
      <c r="H313" s="209"/>
      <c r="I313" s="209"/>
      <c r="J313" s="209"/>
      <c r="K313" s="209"/>
      <c r="L313" s="209"/>
      <c r="M313" s="209"/>
      <c r="N313" s="209"/>
      <c r="O313" s="209"/>
      <c r="P313" s="209"/>
      <c r="Q313" s="209"/>
      <c r="R313" s="209"/>
      <c r="S313" s="209"/>
      <c r="T313" s="209"/>
      <c r="U313" s="209"/>
      <c r="V313" s="209"/>
      <c r="W313" s="209"/>
      <c r="X313" s="209"/>
      <c r="Y313" s="209"/>
      <c r="Z313" s="209"/>
    </row>
    <row r="314" spans="1:26" ht="15.75" customHeight="1">
      <c r="A314" s="209"/>
      <c r="B314" s="209"/>
      <c r="C314" s="209"/>
      <c r="D314" s="209"/>
      <c r="E314" s="209"/>
      <c r="F314" s="209"/>
      <c r="G314" s="209"/>
      <c r="H314" s="209"/>
      <c r="I314" s="209"/>
      <c r="J314" s="209"/>
      <c r="K314" s="209"/>
      <c r="L314" s="209"/>
      <c r="M314" s="209"/>
      <c r="N314" s="209"/>
      <c r="O314" s="209"/>
      <c r="P314" s="209"/>
      <c r="Q314" s="209"/>
      <c r="R314" s="209"/>
      <c r="S314" s="209"/>
      <c r="T314" s="209"/>
      <c r="U314" s="209"/>
      <c r="V314" s="209"/>
      <c r="W314" s="209"/>
      <c r="X314" s="209"/>
      <c r="Y314" s="209"/>
      <c r="Z314" s="209"/>
    </row>
    <row r="315" spans="1:26" ht="15.75" customHeight="1">
      <c r="A315" s="209"/>
      <c r="B315" s="209"/>
      <c r="C315" s="209"/>
      <c r="D315" s="209"/>
      <c r="E315" s="209"/>
      <c r="F315" s="209"/>
      <c r="G315" s="209"/>
      <c r="H315" s="209"/>
      <c r="I315" s="209"/>
      <c r="J315" s="209"/>
      <c r="K315" s="209"/>
      <c r="L315" s="209"/>
      <c r="M315" s="209"/>
      <c r="N315" s="209"/>
      <c r="O315" s="209"/>
      <c r="P315" s="209"/>
      <c r="Q315" s="209"/>
      <c r="R315" s="209"/>
      <c r="S315" s="209"/>
      <c r="T315" s="209"/>
      <c r="U315" s="209"/>
      <c r="V315" s="209"/>
      <c r="W315" s="209"/>
      <c r="X315" s="209"/>
      <c r="Y315" s="209"/>
      <c r="Z315" s="209"/>
    </row>
    <row r="316" spans="1:26" ht="15.75" customHeight="1">
      <c r="A316" s="209"/>
      <c r="B316" s="209"/>
      <c r="C316" s="209"/>
      <c r="D316" s="209"/>
      <c r="E316" s="209"/>
      <c r="F316" s="209"/>
      <c r="G316" s="209"/>
      <c r="H316" s="209"/>
      <c r="I316" s="209"/>
      <c r="J316" s="209"/>
      <c r="K316" s="209"/>
      <c r="L316" s="209"/>
      <c r="M316" s="209"/>
      <c r="N316" s="209"/>
      <c r="O316" s="209"/>
      <c r="P316" s="209"/>
      <c r="Q316" s="209"/>
      <c r="R316" s="209"/>
      <c r="S316" s="209"/>
      <c r="T316" s="209"/>
      <c r="U316" s="209"/>
      <c r="V316" s="209"/>
      <c r="W316" s="209"/>
      <c r="X316" s="209"/>
      <c r="Y316" s="209"/>
      <c r="Z316" s="209"/>
    </row>
    <row r="317" spans="1:26" ht="15.75" customHeight="1">
      <c r="A317" s="209"/>
      <c r="B317" s="209"/>
      <c r="C317" s="209"/>
      <c r="D317" s="209"/>
      <c r="E317" s="209"/>
      <c r="F317" s="209"/>
      <c r="G317" s="209"/>
      <c r="H317" s="209"/>
      <c r="I317" s="209"/>
      <c r="J317" s="209"/>
      <c r="K317" s="209"/>
      <c r="L317" s="209"/>
      <c r="M317" s="209"/>
      <c r="N317" s="209"/>
      <c r="O317" s="209"/>
      <c r="P317" s="209"/>
      <c r="Q317" s="209"/>
      <c r="R317" s="209"/>
      <c r="S317" s="209"/>
      <c r="T317" s="209"/>
      <c r="U317" s="209"/>
      <c r="V317" s="209"/>
      <c r="W317" s="209"/>
      <c r="X317" s="209"/>
      <c r="Y317" s="209"/>
      <c r="Z317" s="209"/>
    </row>
    <row r="318" spans="1:26" ht="15.75" customHeight="1">
      <c r="A318" s="209"/>
      <c r="B318" s="209"/>
      <c r="C318" s="209"/>
      <c r="D318" s="209"/>
      <c r="E318" s="209"/>
      <c r="F318" s="209"/>
      <c r="G318" s="209"/>
      <c r="H318" s="209"/>
      <c r="I318" s="209"/>
      <c r="J318" s="209"/>
      <c r="K318" s="209"/>
      <c r="L318" s="209"/>
      <c r="M318" s="209"/>
      <c r="N318" s="209"/>
      <c r="O318" s="209"/>
      <c r="P318" s="209"/>
      <c r="Q318" s="209"/>
      <c r="R318" s="209"/>
      <c r="S318" s="209"/>
      <c r="T318" s="209"/>
      <c r="U318" s="209"/>
      <c r="V318" s="209"/>
      <c r="W318" s="209"/>
      <c r="X318" s="209"/>
      <c r="Y318" s="209"/>
      <c r="Z318" s="209"/>
    </row>
    <row r="319" spans="1:26" ht="15.75" customHeight="1">
      <c r="A319" s="209"/>
      <c r="B319" s="209"/>
      <c r="C319" s="209"/>
      <c r="D319" s="209"/>
      <c r="E319" s="209"/>
      <c r="F319" s="209"/>
      <c r="G319" s="209"/>
      <c r="H319" s="209"/>
      <c r="I319" s="209"/>
      <c r="J319" s="209"/>
      <c r="K319" s="209"/>
      <c r="L319" s="209"/>
      <c r="M319" s="209"/>
      <c r="N319" s="209"/>
      <c r="O319" s="209"/>
      <c r="P319" s="209"/>
      <c r="Q319" s="209"/>
      <c r="R319" s="209"/>
      <c r="S319" s="209"/>
      <c r="T319" s="209"/>
      <c r="U319" s="209"/>
      <c r="V319" s="209"/>
      <c r="W319" s="209"/>
      <c r="X319" s="209"/>
      <c r="Y319" s="209"/>
      <c r="Z319" s="209"/>
    </row>
    <row r="320" spans="1:26" ht="15.75" customHeight="1">
      <c r="A320" s="209"/>
      <c r="B320" s="209"/>
      <c r="C320" s="209"/>
      <c r="D320" s="209"/>
      <c r="E320" s="209"/>
      <c r="F320" s="209"/>
      <c r="G320" s="209"/>
      <c r="H320" s="209"/>
      <c r="I320" s="209"/>
      <c r="J320" s="209"/>
      <c r="K320" s="209"/>
      <c r="L320" s="209"/>
      <c r="M320" s="209"/>
      <c r="N320" s="209"/>
      <c r="O320" s="209"/>
      <c r="P320" s="209"/>
      <c r="Q320" s="209"/>
      <c r="R320" s="209"/>
      <c r="S320" s="209"/>
      <c r="T320" s="209"/>
      <c r="U320" s="209"/>
      <c r="V320" s="209"/>
      <c r="W320" s="209"/>
      <c r="X320" s="209"/>
      <c r="Y320" s="209"/>
      <c r="Z320" s="209"/>
    </row>
    <row r="321" spans="1:26" ht="15.75" customHeight="1">
      <c r="A321" s="209"/>
      <c r="B321" s="209"/>
      <c r="C321" s="209"/>
      <c r="D321" s="209"/>
      <c r="E321" s="209"/>
      <c r="F321" s="209"/>
      <c r="G321" s="209"/>
      <c r="H321" s="209"/>
      <c r="I321" s="209"/>
      <c r="J321" s="209"/>
      <c r="K321" s="209"/>
      <c r="L321" s="209"/>
      <c r="M321" s="209"/>
      <c r="N321" s="209"/>
      <c r="O321" s="209"/>
      <c r="P321" s="209"/>
      <c r="Q321" s="209"/>
      <c r="R321" s="209"/>
      <c r="S321" s="209"/>
      <c r="T321" s="209"/>
      <c r="U321" s="209"/>
      <c r="V321" s="209"/>
      <c r="W321" s="209"/>
      <c r="X321" s="209"/>
      <c r="Y321" s="209"/>
      <c r="Z321" s="209"/>
    </row>
    <row r="322" spans="1:26" ht="15.75" customHeight="1">
      <c r="A322" s="209"/>
      <c r="B322" s="209"/>
      <c r="C322" s="209"/>
      <c r="D322" s="209"/>
      <c r="E322" s="209"/>
      <c r="F322" s="209"/>
      <c r="G322" s="209"/>
      <c r="H322" s="209"/>
      <c r="I322" s="209"/>
      <c r="J322" s="209"/>
      <c r="K322" s="209"/>
      <c r="L322" s="209"/>
      <c r="M322" s="209"/>
      <c r="N322" s="209"/>
      <c r="O322" s="209"/>
      <c r="P322" s="209"/>
      <c r="Q322" s="209"/>
      <c r="R322" s="209"/>
      <c r="S322" s="209"/>
      <c r="T322" s="209"/>
      <c r="U322" s="209"/>
      <c r="V322" s="209"/>
      <c r="W322" s="209"/>
      <c r="X322" s="209"/>
      <c r="Y322" s="209"/>
      <c r="Z322" s="209"/>
    </row>
    <row r="323" spans="1:26" ht="15.75" customHeight="1">
      <c r="A323" s="209"/>
      <c r="B323" s="209"/>
      <c r="C323" s="209"/>
      <c r="D323" s="209"/>
      <c r="E323" s="209"/>
      <c r="F323" s="209"/>
      <c r="G323" s="209"/>
      <c r="H323" s="209"/>
      <c r="I323" s="209"/>
      <c r="J323" s="209"/>
      <c r="K323" s="209"/>
      <c r="L323" s="209"/>
      <c r="M323" s="209"/>
      <c r="N323" s="209"/>
      <c r="O323" s="209"/>
      <c r="P323" s="209"/>
      <c r="Q323" s="209"/>
      <c r="R323" s="209"/>
      <c r="S323" s="209"/>
      <c r="T323" s="209"/>
      <c r="U323" s="209"/>
      <c r="V323" s="209"/>
      <c r="W323" s="209"/>
      <c r="X323" s="209"/>
      <c r="Y323" s="209"/>
      <c r="Z323" s="209"/>
    </row>
    <row r="324" spans="1:26" ht="15.75" customHeight="1">
      <c r="A324" s="209"/>
      <c r="B324" s="209"/>
      <c r="C324" s="209"/>
      <c r="D324" s="209"/>
      <c r="E324" s="209"/>
      <c r="F324" s="209"/>
      <c r="G324" s="209"/>
      <c r="H324" s="209"/>
      <c r="I324" s="209"/>
      <c r="J324" s="209"/>
      <c r="K324" s="209"/>
      <c r="L324" s="209"/>
      <c r="M324" s="209"/>
      <c r="N324" s="209"/>
      <c r="O324" s="209"/>
      <c r="P324" s="209"/>
      <c r="Q324" s="209"/>
      <c r="R324" s="209"/>
      <c r="S324" s="209"/>
      <c r="T324" s="209"/>
      <c r="U324" s="209"/>
      <c r="V324" s="209"/>
      <c r="W324" s="209"/>
      <c r="X324" s="209"/>
      <c r="Y324" s="209"/>
      <c r="Z324" s="209"/>
    </row>
    <row r="325" spans="1:26" ht="15.75" customHeight="1">
      <c r="A325" s="209"/>
      <c r="B325" s="209"/>
      <c r="C325" s="209"/>
      <c r="D325" s="209"/>
      <c r="E325" s="209"/>
      <c r="F325" s="209"/>
      <c r="G325" s="209"/>
      <c r="H325" s="209"/>
      <c r="I325" s="209"/>
      <c r="J325" s="209"/>
      <c r="K325" s="209"/>
      <c r="L325" s="209"/>
      <c r="M325" s="209"/>
      <c r="N325" s="209"/>
      <c r="O325" s="209"/>
      <c r="P325" s="209"/>
      <c r="Q325" s="209"/>
      <c r="R325" s="209"/>
      <c r="S325" s="209"/>
      <c r="T325" s="209"/>
      <c r="U325" s="209"/>
      <c r="V325" s="209"/>
      <c r="W325" s="209"/>
      <c r="X325" s="209"/>
      <c r="Y325" s="209"/>
      <c r="Z325" s="209"/>
    </row>
    <row r="326" spans="1:26" ht="15.75" customHeight="1">
      <c r="A326" s="209"/>
      <c r="B326" s="209"/>
      <c r="C326" s="209"/>
      <c r="D326" s="209"/>
      <c r="E326" s="209"/>
      <c r="F326" s="209"/>
      <c r="G326" s="209"/>
      <c r="H326" s="209"/>
      <c r="I326" s="209"/>
      <c r="J326" s="209"/>
      <c r="K326" s="209"/>
      <c r="L326" s="209"/>
      <c r="M326" s="209"/>
      <c r="N326" s="209"/>
      <c r="O326" s="209"/>
      <c r="P326" s="209"/>
      <c r="Q326" s="209"/>
      <c r="R326" s="209"/>
      <c r="S326" s="209"/>
      <c r="T326" s="209"/>
      <c r="U326" s="209"/>
      <c r="V326" s="209"/>
      <c r="W326" s="209"/>
      <c r="X326" s="209"/>
      <c r="Y326" s="209"/>
      <c r="Z326" s="209"/>
    </row>
    <row r="327" spans="1:26" ht="15.75" customHeight="1">
      <c r="A327" s="209"/>
      <c r="B327" s="209"/>
      <c r="C327" s="209"/>
      <c r="D327" s="209"/>
      <c r="E327" s="209"/>
      <c r="F327" s="209"/>
      <c r="G327" s="209"/>
      <c r="H327" s="209"/>
      <c r="I327" s="209"/>
      <c r="J327" s="209"/>
      <c r="K327" s="209"/>
      <c r="L327" s="209"/>
      <c r="M327" s="209"/>
      <c r="N327" s="209"/>
      <c r="O327" s="209"/>
      <c r="P327" s="209"/>
      <c r="Q327" s="209"/>
      <c r="R327" s="209"/>
      <c r="S327" s="209"/>
      <c r="T327" s="209"/>
      <c r="U327" s="209"/>
      <c r="V327" s="209"/>
      <c r="W327" s="209"/>
      <c r="X327" s="209"/>
      <c r="Y327" s="209"/>
      <c r="Z327" s="209"/>
    </row>
    <row r="328" spans="1:26" ht="15.75" customHeight="1">
      <c r="A328" s="209"/>
      <c r="B328" s="209"/>
      <c r="C328" s="209"/>
      <c r="D328" s="209"/>
      <c r="E328" s="209"/>
      <c r="F328" s="209"/>
      <c r="G328" s="209"/>
      <c r="H328" s="209"/>
      <c r="I328" s="209"/>
      <c r="J328" s="209"/>
      <c r="K328" s="209"/>
      <c r="L328" s="209"/>
      <c r="M328" s="209"/>
      <c r="N328" s="209"/>
      <c r="O328" s="209"/>
      <c r="P328" s="209"/>
      <c r="Q328" s="209"/>
      <c r="R328" s="209"/>
      <c r="S328" s="209"/>
      <c r="T328" s="209"/>
      <c r="U328" s="209"/>
      <c r="V328" s="209"/>
      <c r="W328" s="209"/>
      <c r="X328" s="209"/>
      <c r="Y328" s="209"/>
      <c r="Z328" s="209"/>
    </row>
    <row r="329" spans="1:26" ht="15.75" customHeight="1">
      <c r="A329" s="209"/>
      <c r="B329" s="209"/>
      <c r="C329" s="209"/>
      <c r="D329" s="209"/>
      <c r="E329" s="209"/>
      <c r="F329" s="209"/>
      <c r="G329" s="209"/>
      <c r="H329" s="209"/>
      <c r="I329" s="209"/>
      <c r="J329" s="209"/>
      <c r="K329" s="209"/>
      <c r="L329" s="209"/>
      <c r="M329" s="209"/>
      <c r="N329" s="209"/>
      <c r="O329" s="209"/>
      <c r="P329" s="209"/>
      <c r="Q329" s="209"/>
      <c r="R329" s="209"/>
      <c r="S329" s="209"/>
      <c r="T329" s="209"/>
      <c r="U329" s="209"/>
      <c r="V329" s="209"/>
      <c r="W329" s="209"/>
      <c r="X329" s="209"/>
      <c r="Y329" s="209"/>
      <c r="Z329" s="209"/>
    </row>
    <row r="330" spans="1:26" ht="15.75" customHeight="1">
      <c r="A330" s="209"/>
      <c r="B330" s="209"/>
      <c r="C330" s="209"/>
      <c r="D330" s="209"/>
      <c r="E330" s="209"/>
      <c r="F330" s="209"/>
      <c r="G330" s="209"/>
      <c r="H330" s="209"/>
      <c r="I330" s="209"/>
      <c r="J330" s="209"/>
      <c r="K330" s="209"/>
      <c r="L330" s="209"/>
      <c r="M330" s="209"/>
      <c r="N330" s="209"/>
      <c r="O330" s="209"/>
      <c r="P330" s="209"/>
      <c r="Q330" s="209"/>
      <c r="R330" s="209"/>
      <c r="S330" s="209"/>
      <c r="T330" s="209"/>
      <c r="U330" s="209"/>
      <c r="V330" s="209"/>
      <c r="W330" s="209"/>
      <c r="X330" s="209"/>
      <c r="Y330" s="209"/>
      <c r="Z330" s="209"/>
    </row>
    <row r="331" spans="1:26" ht="15.75" customHeight="1">
      <c r="A331" s="209"/>
      <c r="B331" s="209"/>
      <c r="C331" s="209"/>
      <c r="D331" s="209"/>
      <c r="E331" s="209"/>
      <c r="F331" s="209"/>
      <c r="G331" s="209"/>
      <c r="H331" s="209"/>
      <c r="I331" s="209"/>
      <c r="J331" s="209"/>
      <c r="K331" s="209"/>
      <c r="L331" s="209"/>
      <c r="M331" s="209"/>
      <c r="N331" s="209"/>
      <c r="O331" s="209"/>
      <c r="P331" s="209"/>
      <c r="Q331" s="209"/>
      <c r="R331" s="209"/>
      <c r="S331" s="209"/>
      <c r="T331" s="209"/>
      <c r="U331" s="209"/>
      <c r="V331" s="209"/>
      <c r="W331" s="209"/>
      <c r="X331" s="209"/>
      <c r="Y331" s="209"/>
      <c r="Z331" s="209"/>
    </row>
    <row r="332" spans="1:26" ht="15.75" customHeight="1">
      <c r="A332" s="209"/>
      <c r="B332" s="209"/>
      <c r="C332" s="209"/>
      <c r="D332" s="209"/>
      <c r="E332" s="209"/>
      <c r="F332" s="209"/>
      <c r="G332" s="209"/>
      <c r="H332" s="209"/>
      <c r="I332" s="209"/>
      <c r="J332" s="209"/>
      <c r="K332" s="209"/>
      <c r="L332" s="209"/>
      <c r="M332" s="209"/>
      <c r="N332" s="209"/>
      <c r="O332" s="209"/>
      <c r="P332" s="209"/>
      <c r="Q332" s="209"/>
      <c r="R332" s="209"/>
      <c r="S332" s="209"/>
      <c r="T332" s="209"/>
      <c r="U332" s="209"/>
      <c r="V332" s="209"/>
      <c r="W332" s="209"/>
      <c r="X332" s="209"/>
      <c r="Y332" s="209"/>
      <c r="Z332" s="209"/>
    </row>
    <row r="333" spans="1:26" ht="15.75" customHeight="1">
      <c r="A333" s="209"/>
      <c r="B333" s="209"/>
      <c r="C333" s="209"/>
      <c r="D333" s="209"/>
      <c r="E333" s="209"/>
      <c r="F333" s="209"/>
      <c r="G333" s="209"/>
      <c r="H333" s="209"/>
      <c r="I333" s="209"/>
      <c r="J333" s="209"/>
      <c r="K333" s="209"/>
      <c r="L333" s="209"/>
      <c r="M333" s="209"/>
      <c r="N333" s="209"/>
      <c r="O333" s="209"/>
      <c r="P333" s="209"/>
      <c r="Q333" s="209"/>
      <c r="R333" s="209"/>
      <c r="S333" s="209"/>
      <c r="T333" s="209"/>
      <c r="U333" s="209"/>
      <c r="V333" s="209"/>
      <c r="W333" s="209"/>
      <c r="X333" s="209"/>
      <c r="Y333" s="209"/>
      <c r="Z333" s="209"/>
    </row>
    <row r="334" spans="1:26" ht="15.75" customHeight="1">
      <c r="A334" s="209"/>
      <c r="B334" s="209"/>
      <c r="C334" s="209"/>
      <c r="D334" s="209"/>
      <c r="E334" s="209"/>
      <c r="F334" s="209"/>
      <c r="G334" s="209"/>
      <c r="H334" s="209"/>
      <c r="I334" s="209"/>
      <c r="J334" s="209"/>
      <c r="K334" s="209"/>
      <c r="L334" s="209"/>
      <c r="M334" s="209"/>
      <c r="N334" s="209"/>
      <c r="O334" s="209"/>
      <c r="P334" s="209"/>
      <c r="Q334" s="209"/>
      <c r="R334" s="209"/>
      <c r="S334" s="209"/>
      <c r="T334" s="209"/>
      <c r="U334" s="209"/>
      <c r="V334" s="209"/>
      <c r="W334" s="209"/>
      <c r="X334" s="209"/>
      <c r="Y334" s="209"/>
      <c r="Z334" s="209"/>
    </row>
    <row r="335" spans="1:26" ht="15.75" customHeight="1">
      <c r="A335" s="209"/>
      <c r="B335" s="209"/>
      <c r="C335" s="209"/>
      <c r="D335" s="209"/>
      <c r="E335" s="209"/>
      <c r="F335" s="209"/>
      <c r="G335" s="209"/>
      <c r="H335" s="209"/>
      <c r="I335" s="209"/>
      <c r="J335" s="209"/>
      <c r="K335" s="209"/>
      <c r="L335" s="209"/>
      <c r="M335" s="209"/>
      <c r="N335" s="209"/>
      <c r="O335" s="209"/>
      <c r="P335" s="209"/>
      <c r="Q335" s="209"/>
      <c r="R335" s="209"/>
      <c r="S335" s="209"/>
      <c r="T335" s="209"/>
      <c r="U335" s="209"/>
      <c r="V335" s="209"/>
      <c r="W335" s="209"/>
      <c r="X335" s="209"/>
      <c r="Y335" s="209"/>
      <c r="Z335" s="209"/>
    </row>
    <row r="336" spans="1:26" ht="15.75" customHeight="1">
      <c r="A336" s="209"/>
      <c r="B336" s="209"/>
      <c r="C336" s="209"/>
      <c r="D336" s="209"/>
      <c r="E336" s="209"/>
      <c r="F336" s="209"/>
      <c r="G336" s="209"/>
      <c r="H336" s="209"/>
      <c r="I336" s="209"/>
      <c r="J336" s="209"/>
      <c r="K336" s="209"/>
      <c r="L336" s="209"/>
      <c r="M336" s="209"/>
      <c r="N336" s="209"/>
      <c r="O336" s="209"/>
      <c r="P336" s="209"/>
      <c r="Q336" s="209"/>
      <c r="R336" s="209"/>
      <c r="S336" s="209"/>
      <c r="T336" s="209"/>
      <c r="U336" s="209"/>
      <c r="V336" s="209"/>
      <c r="W336" s="209"/>
      <c r="X336" s="209"/>
      <c r="Y336" s="209"/>
      <c r="Z336" s="209"/>
    </row>
    <row r="337" spans="1:26" ht="15.75" customHeight="1">
      <c r="A337" s="209"/>
      <c r="B337" s="209"/>
      <c r="C337" s="209"/>
      <c r="D337" s="209"/>
      <c r="E337" s="209"/>
      <c r="F337" s="209"/>
      <c r="G337" s="209"/>
      <c r="H337" s="209"/>
      <c r="I337" s="209"/>
      <c r="J337" s="209"/>
      <c r="K337" s="209"/>
      <c r="L337" s="209"/>
      <c r="M337" s="209"/>
      <c r="N337" s="209"/>
      <c r="O337" s="209"/>
      <c r="P337" s="209"/>
      <c r="Q337" s="209"/>
      <c r="R337" s="209"/>
      <c r="S337" s="209"/>
      <c r="T337" s="209"/>
      <c r="U337" s="209"/>
      <c r="V337" s="209"/>
      <c r="W337" s="209"/>
      <c r="X337" s="209"/>
      <c r="Y337" s="209"/>
      <c r="Z337" s="209"/>
    </row>
    <row r="338" spans="1:26" ht="15.75" customHeight="1">
      <c r="A338" s="209"/>
      <c r="B338" s="209"/>
      <c r="C338" s="209"/>
      <c r="D338" s="209"/>
      <c r="E338" s="209"/>
      <c r="F338" s="209"/>
      <c r="G338" s="209"/>
      <c r="H338" s="209"/>
      <c r="I338" s="209"/>
      <c r="J338" s="209"/>
      <c r="K338" s="209"/>
      <c r="L338" s="209"/>
      <c r="M338" s="209"/>
      <c r="N338" s="209"/>
      <c r="O338" s="209"/>
      <c r="P338" s="209"/>
      <c r="Q338" s="209"/>
      <c r="R338" s="209"/>
      <c r="S338" s="209"/>
      <c r="T338" s="209"/>
      <c r="U338" s="209"/>
      <c r="V338" s="209"/>
      <c r="W338" s="209"/>
      <c r="X338" s="209"/>
      <c r="Y338" s="209"/>
      <c r="Z338" s="209"/>
    </row>
    <row r="339" spans="1:26" ht="15.75" customHeight="1">
      <c r="A339" s="209"/>
      <c r="B339" s="209"/>
      <c r="C339" s="209"/>
      <c r="D339" s="209"/>
      <c r="E339" s="209"/>
      <c r="F339" s="209"/>
      <c r="G339" s="209"/>
      <c r="H339" s="209"/>
      <c r="I339" s="209"/>
      <c r="J339" s="209"/>
      <c r="K339" s="209"/>
      <c r="L339" s="209"/>
      <c r="M339" s="209"/>
      <c r="N339" s="209"/>
      <c r="O339" s="209"/>
      <c r="P339" s="209"/>
      <c r="Q339" s="209"/>
      <c r="R339" s="209"/>
      <c r="S339" s="209"/>
      <c r="T339" s="209"/>
      <c r="U339" s="209"/>
      <c r="V339" s="209"/>
      <c r="W339" s="209"/>
      <c r="X339" s="209"/>
      <c r="Y339" s="209"/>
      <c r="Z339" s="209"/>
    </row>
    <row r="340" spans="1:26" ht="15.75" customHeight="1">
      <c r="A340" s="209"/>
      <c r="B340" s="209"/>
      <c r="C340" s="209"/>
      <c r="D340" s="209"/>
      <c r="E340" s="209"/>
      <c r="F340" s="209"/>
      <c r="G340" s="209"/>
      <c r="H340" s="209"/>
      <c r="I340" s="209"/>
      <c r="J340" s="209"/>
      <c r="K340" s="209"/>
      <c r="L340" s="209"/>
      <c r="M340" s="209"/>
      <c r="N340" s="209"/>
      <c r="O340" s="209"/>
      <c r="P340" s="209"/>
      <c r="Q340" s="209"/>
      <c r="R340" s="209"/>
      <c r="S340" s="209"/>
      <c r="T340" s="209"/>
      <c r="U340" s="209"/>
      <c r="V340" s="209"/>
      <c r="W340" s="209"/>
      <c r="X340" s="209"/>
      <c r="Y340" s="209"/>
      <c r="Z340" s="209"/>
    </row>
    <row r="341" spans="1:26" ht="15.75" customHeight="1">
      <c r="A341" s="209"/>
      <c r="B341" s="209"/>
      <c r="C341" s="209"/>
      <c r="D341" s="209"/>
      <c r="E341" s="209"/>
      <c r="F341" s="209"/>
      <c r="G341" s="209"/>
      <c r="H341" s="209"/>
      <c r="I341" s="209"/>
      <c r="J341" s="209"/>
      <c r="K341" s="209"/>
      <c r="L341" s="209"/>
      <c r="M341" s="209"/>
      <c r="N341" s="209"/>
      <c r="O341" s="209"/>
      <c r="P341" s="209"/>
      <c r="Q341" s="209"/>
      <c r="R341" s="209"/>
      <c r="S341" s="209"/>
      <c r="T341" s="209"/>
      <c r="U341" s="209"/>
      <c r="V341" s="209"/>
      <c r="W341" s="209"/>
      <c r="X341" s="209"/>
      <c r="Y341" s="209"/>
      <c r="Z341" s="209"/>
    </row>
    <row r="342" spans="1:26" ht="15.75" customHeight="1">
      <c r="A342" s="209"/>
      <c r="B342" s="209"/>
      <c r="C342" s="209"/>
      <c r="D342" s="209"/>
      <c r="E342" s="209"/>
      <c r="F342" s="209"/>
      <c r="G342" s="209"/>
      <c r="H342" s="209"/>
      <c r="I342" s="209"/>
      <c r="J342" s="209"/>
      <c r="K342" s="209"/>
      <c r="L342" s="209"/>
      <c r="M342" s="209"/>
      <c r="N342" s="209"/>
      <c r="O342" s="209"/>
      <c r="P342" s="209"/>
      <c r="Q342" s="209"/>
      <c r="R342" s="209"/>
      <c r="S342" s="209"/>
      <c r="T342" s="209"/>
      <c r="U342" s="209"/>
      <c r="V342" s="209"/>
      <c r="W342" s="209"/>
      <c r="X342" s="209"/>
      <c r="Y342" s="209"/>
      <c r="Z342" s="209"/>
    </row>
    <row r="343" spans="1:26" ht="15.75" customHeight="1">
      <c r="A343" s="209"/>
      <c r="B343" s="209"/>
      <c r="C343" s="209"/>
      <c r="D343" s="209"/>
      <c r="E343" s="209"/>
      <c r="F343" s="209"/>
      <c r="G343" s="209"/>
      <c r="H343" s="209"/>
      <c r="I343" s="209"/>
      <c r="J343" s="209"/>
      <c r="K343" s="209"/>
      <c r="L343" s="209"/>
      <c r="M343" s="209"/>
      <c r="N343" s="209"/>
      <c r="O343" s="209"/>
      <c r="P343" s="209"/>
      <c r="Q343" s="209"/>
      <c r="R343" s="209"/>
      <c r="S343" s="209"/>
      <c r="T343" s="209"/>
      <c r="U343" s="209"/>
      <c r="V343" s="209"/>
      <c r="W343" s="209"/>
      <c r="X343" s="209"/>
      <c r="Y343" s="209"/>
      <c r="Z343" s="209"/>
    </row>
    <row r="344" spans="1:26" ht="15.75" customHeight="1">
      <c r="A344" s="209"/>
      <c r="B344" s="209"/>
      <c r="C344" s="209"/>
      <c r="D344" s="209"/>
      <c r="E344" s="209"/>
      <c r="F344" s="209"/>
      <c r="G344" s="209"/>
      <c r="H344" s="209"/>
      <c r="I344" s="209"/>
      <c r="J344" s="209"/>
      <c r="K344" s="209"/>
      <c r="L344" s="209"/>
      <c r="M344" s="209"/>
      <c r="N344" s="209"/>
      <c r="O344" s="209"/>
      <c r="P344" s="209"/>
      <c r="Q344" s="209"/>
      <c r="R344" s="209"/>
      <c r="S344" s="209"/>
      <c r="T344" s="209"/>
      <c r="U344" s="209"/>
      <c r="V344" s="209"/>
      <c r="W344" s="209"/>
      <c r="X344" s="209"/>
      <c r="Y344" s="209"/>
      <c r="Z344" s="209"/>
    </row>
    <row r="345" spans="1:26" ht="15.75" customHeight="1">
      <c r="A345" s="209"/>
      <c r="B345" s="209"/>
      <c r="C345" s="209"/>
      <c r="D345" s="209"/>
      <c r="E345" s="209"/>
      <c r="F345" s="209"/>
      <c r="G345" s="209"/>
      <c r="H345" s="209"/>
      <c r="I345" s="209"/>
      <c r="J345" s="209"/>
      <c r="K345" s="209"/>
      <c r="L345" s="209"/>
      <c r="M345" s="209"/>
      <c r="N345" s="209"/>
      <c r="O345" s="209"/>
      <c r="P345" s="209"/>
      <c r="Q345" s="209"/>
      <c r="R345" s="209"/>
      <c r="S345" s="209"/>
      <c r="T345" s="209"/>
      <c r="U345" s="209"/>
      <c r="V345" s="209"/>
      <c r="W345" s="209"/>
      <c r="X345" s="209"/>
      <c r="Y345" s="209"/>
      <c r="Z345" s="209"/>
    </row>
    <row r="346" spans="1:26" ht="15.75" customHeight="1">
      <c r="A346" s="209"/>
      <c r="B346" s="209"/>
      <c r="C346" s="209"/>
      <c r="D346" s="209"/>
      <c r="E346" s="209"/>
      <c r="F346" s="209"/>
      <c r="G346" s="209"/>
      <c r="H346" s="209"/>
      <c r="I346" s="209"/>
      <c r="J346" s="209"/>
      <c r="K346" s="209"/>
      <c r="L346" s="209"/>
      <c r="M346" s="209"/>
      <c r="N346" s="209"/>
      <c r="O346" s="209"/>
      <c r="P346" s="209"/>
      <c r="Q346" s="209"/>
      <c r="R346" s="209"/>
      <c r="S346" s="209"/>
      <c r="T346" s="209"/>
      <c r="U346" s="209"/>
      <c r="V346" s="209"/>
      <c r="W346" s="209"/>
      <c r="X346" s="209"/>
      <c r="Y346" s="209"/>
      <c r="Z346" s="209"/>
    </row>
    <row r="347" spans="1:26" ht="15.75" customHeight="1">
      <c r="A347" s="209"/>
      <c r="B347" s="209"/>
      <c r="C347" s="209"/>
      <c r="D347" s="209"/>
      <c r="E347" s="209"/>
      <c r="F347" s="209"/>
      <c r="G347" s="209"/>
      <c r="H347" s="209"/>
      <c r="I347" s="209"/>
      <c r="J347" s="209"/>
      <c r="K347" s="209"/>
      <c r="L347" s="209"/>
      <c r="M347" s="209"/>
      <c r="N347" s="209"/>
      <c r="O347" s="209"/>
      <c r="P347" s="209"/>
      <c r="Q347" s="209"/>
      <c r="R347" s="209"/>
      <c r="S347" s="209"/>
      <c r="T347" s="209"/>
      <c r="U347" s="209"/>
      <c r="V347" s="209"/>
      <c r="W347" s="209"/>
      <c r="X347" s="209"/>
      <c r="Y347" s="209"/>
      <c r="Z347" s="209"/>
    </row>
    <row r="348" spans="1:26" ht="15.75" customHeight="1">
      <c r="A348" s="209"/>
      <c r="B348" s="209"/>
      <c r="C348" s="209"/>
      <c r="D348" s="209"/>
      <c r="E348" s="209"/>
      <c r="F348" s="209"/>
      <c r="G348" s="209"/>
      <c r="H348" s="209"/>
      <c r="I348" s="209"/>
      <c r="J348" s="209"/>
      <c r="K348" s="209"/>
      <c r="L348" s="209"/>
      <c r="M348" s="209"/>
      <c r="N348" s="209"/>
      <c r="O348" s="209"/>
      <c r="P348" s="209"/>
      <c r="Q348" s="209"/>
      <c r="R348" s="209"/>
      <c r="S348" s="209"/>
      <c r="T348" s="209"/>
      <c r="U348" s="209"/>
      <c r="V348" s="209"/>
      <c r="W348" s="209"/>
      <c r="X348" s="209"/>
      <c r="Y348" s="209"/>
      <c r="Z348" s="209"/>
    </row>
    <row r="349" spans="1:26" ht="15.75" customHeight="1">
      <c r="A349" s="209"/>
      <c r="B349" s="209"/>
      <c r="C349" s="209"/>
      <c r="D349" s="209"/>
      <c r="E349" s="209"/>
      <c r="F349" s="209"/>
      <c r="G349" s="209"/>
      <c r="H349" s="209"/>
      <c r="I349" s="209"/>
      <c r="J349" s="209"/>
      <c r="K349" s="209"/>
      <c r="L349" s="209"/>
      <c r="M349" s="209"/>
      <c r="N349" s="209"/>
      <c r="O349" s="209"/>
      <c r="P349" s="209"/>
      <c r="Q349" s="209"/>
      <c r="R349" s="209"/>
      <c r="S349" s="209"/>
      <c r="T349" s="209"/>
      <c r="U349" s="209"/>
      <c r="V349" s="209"/>
      <c r="W349" s="209"/>
      <c r="X349" s="209"/>
      <c r="Y349" s="209"/>
      <c r="Z349" s="209"/>
    </row>
    <row r="350" spans="1:26" ht="15.75" customHeight="1">
      <c r="A350" s="209"/>
      <c r="B350" s="209"/>
      <c r="C350" s="209"/>
      <c r="D350" s="209"/>
      <c r="E350" s="209"/>
      <c r="F350" s="209"/>
      <c r="G350" s="209"/>
      <c r="H350" s="209"/>
      <c r="I350" s="209"/>
      <c r="J350" s="209"/>
      <c r="K350" s="209"/>
      <c r="L350" s="209"/>
      <c r="M350" s="209"/>
      <c r="N350" s="209"/>
      <c r="O350" s="209"/>
      <c r="P350" s="209"/>
      <c r="Q350" s="209"/>
      <c r="R350" s="209"/>
      <c r="S350" s="209"/>
      <c r="T350" s="209"/>
      <c r="U350" s="209"/>
      <c r="V350" s="209"/>
      <c r="W350" s="209"/>
      <c r="X350" s="209"/>
      <c r="Y350" s="209"/>
      <c r="Z350" s="209"/>
    </row>
    <row r="351" spans="1:26" ht="15.75" customHeight="1">
      <c r="A351" s="209"/>
      <c r="B351" s="209"/>
      <c r="C351" s="209"/>
      <c r="D351" s="209"/>
      <c r="E351" s="209"/>
      <c r="F351" s="209"/>
      <c r="G351" s="209"/>
      <c r="H351" s="209"/>
      <c r="I351" s="209"/>
      <c r="J351" s="209"/>
      <c r="K351" s="209"/>
      <c r="L351" s="209"/>
      <c r="M351" s="209"/>
      <c r="N351" s="209"/>
      <c r="O351" s="209"/>
      <c r="P351" s="209"/>
      <c r="Q351" s="209"/>
      <c r="R351" s="209"/>
      <c r="S351" s="209"/>
      <c r="T351" s="209"/>
      <c r="U351" s="209"/>
      <c r="V351" s="209"/>
      <c r="W351" s="209"/>
      <c r="X351" s="209"/>
      <c r="Y351" s="209"/>
      <c r="Z351" s="209"/>
    </row>
    <row r="352" spans="1:26" ht="15.75" customHeight="1">
      <c r="A352" s="209"/>
      <c r="B352" s="209"/>
      <c r="C352" s="209"/>
      <c r="D352" s="209"/>
      <c r="E352" s="209"/>
      <c r="F352" s="209"/>
      <c r="G352" s="209"/>
      <c r="H352" s="209"/>
      <c r="I352" s="209"/>
      <c r="J352" s="209"/>
      <c r="K352" s="209"/>
      <c r="L352" s="209"/>
      <c r="M352" s="209"/>
      <c r="N352" s="209"/>
      <c r="O352" s="209"/>
      <c r="P352" s="209"/>
      <c r="Q352" s="209"/>
      <c r="R352" s="209"/>
      <c r="S352" s="209"/>
      <c r="T352" s="209"/>
      <c r="U352" s="209"/>
      <c r="V352" s="209"/>
      <c r="W352" s="209"/>
      <c r="X352" s="209"/>
      <c r="Y352" s="209"/>
      <c r="Z352" s="209"/>
    </row>
    <row r="353" spans="1:26" ht="15.75" customHeight="1">
      <c r="A353" s="209"/>
      <c r="B353" s="209"/>
      <c r="C353" s="209"/>
      <c r="D353" s="209"/>
      <c r="E353" s="209"/>
      <c r="F353" s="209"/>
      <c r="G353" s="209"/>
      <c r="H353" s="209"/>
      <c r="I353" s="209"/>
      <c r="J353" s="209"/>
      <c r="K353" s="209"/>
      <c r="L353" s="209"/>
      <c r="M353" s="209"/>
      <c r="N353" s="209"/>
      <c r="O353" s="209"/>
      <c r="P353" s="209"/>
      <c r="Q353" s="209"/>
      <c r="R353" s="209"/>
      <c r="S353" s="209"/>
      <c r="T353" s="209"/>
      <c r="U353" s="209"/>
      <c r="V353" s="209"/>
      <c r="W353" s="209"/>
      <c r="X353" s="209"/>
      <c r="Y353" s="209"/>
      <c r="Z353" s="209"/>
    </row>
    <row r="354" spans="1:26" ht="15.75" customHeight="1">
      <c r="A354" s="209"/>
      <c r="B354" s="209"/>
      <c r="C354" s="209"/>
      <c r="D354" s="209"/>
      <c r="E354" s="209"/>
      <c r="F354" s="209"/>
      <c r="G354" s="209"/>
      <c r="H354" s="209"/>
      <c r="I354" s="209"/>
      <c r="J354" s="209"/>
      <c r="K354" s="209"/>
      <c r="L354" s="209"/>
      <c r="M354" s="209"/>
      <c r="N354" s="209"/>
      <c r="O354" s="209"/>
      <c r="P354" s="209"/>
      <c r="Q354" s="209"/>
      <c r="R354" s="209"/>
      <c r="S354" s="209"/>
      <c r="T354" s="209"/>
      <c r="U354" s="209"/>
      <c r="V354" s="209"/>
      <c r="W354" s="209"/>
      <c r="X354" s="209"/>
      <c r="Y354" s="209"/>
      <c r="Z354" s="209"/>
    </row>
    <row r="355" spans="1:26" ht="15.75" customHeight="1">
      <c r="A355" s="209"/>
      <c r="B355" s="209"/>
      <c r="C355" s="209"/>
      <c r="D355" s="209"/>
      <c r="E355" s="209"/>
      <c r="F355" s="209"/>
      <c r="G355" s="209"/>
      <c r="H355" s="209"/>
      <c r="I355" s="209"/>
      <c r="J355" s="209"/>
      <c r="K355" s="209"/>
      <c r="L355" s="209"/>
      <c r="M355" s="209"/>
      <c r="N355" s="209"/>
      <c r="O355" s="209"/>
      <c r="P355" s="209"/>
      <c r="Q355" s="209"/>
      <c r="R355" s="209"/>
      <c r="S355" s="209"/>
      <c r="T355" s="209"/>
      <c r="U355" s="209"/>
      <c r="V355" s="209"/>
      <c r="W355" s="209"/>
      <c r="X355" s="209"/>
      <c r="Y355" s="209"/>
      <c r="Z355" s="209"/>
    </row>
    <row r="356" spans="1:26" ht="15.75" customHeight="1">
      <c r="A356" s="209"/>
      <c r="B356" s="209"/>
      <c r="C356" s="209"/>
      <c r="D356" s="209"/>
      <c r="E356" s="209"/>
      <c r="F356" s="209"/>
      <c r="G356" s="209"/>
      <c r="H356" s="209"/>
      <c r="I356" s="209"/>
      <c r="J356" s="209"/>
      <c r="K356" s="209"/>
      <c r="L356" s="209"/>
      <c r="M356" s="209"/>
      <c r="N356" s="209"/>
      <c r="O356" s="209"/>
      <c r="P356" s="209"/>
      <c r="Q356" s="209"/>
      <c r="R356" s="209"/>
      <c r="S356" s="209"/>
      <c r="T356" s="209"/>
      <c r="U356" s="209"/>
      <c r="V356" s="209"/>
      <c r="W356" s="209"/>
      <c r="X356" s="209"/>
      <c r="Y356" s="209"/>
      <c r="Z356" s="209"/>
    </row>
    <row r="357" spans="1:26" ht="15.75" customHeight="1">
      <c r="A357" s="209"/>
      <c r="B357" s="209"/>
      <c r="C357" s="209"/>
      <c r="D357" s="209"/>
      <c r="E357" s="209"/>
      <c r="F357" s="209"/>
      <c r="G357" s="209"/>
      <c r="H357" s="209"/>
      <c r="I357" s="209"/>
      <c r="J357" s="209"/>
      <c r="K357" s="209"/>
      <c r="L357" s="209"/>
      <c r="M357" s="209"/>
      <c r="N357" s="209"/>
      <c r="O357" s="209"/>
      <c r="P357" s="209"/>
      <c r="Q357" s="209"/>
      <c r="R357" s="209"/>
      <c r="S357" s="209"/>
      <c r="T357" s="209"/>
      <c r="U357" s="209"/>
      <c r="V357" s="209"/>
      <c r="W357" s="209"/>
      <c r="X357" s="209"/>
      <c r="Y357" s="209"/>
      <c r="Z357" s="209"/>
    </row>
    <row r="358" spans="1:26" ht="15.75" customHeight="1">
      <c r="A358" s="209"/>
      <c r="B358" s="209"/>
      <c r="C358" s="209"/>
      <c r="D358" s="209"/>
      <c r="E358" s="209"/>
      <c r="F358" s="209"/>
      <c r="G358" s="209"/>
      <c r="H358" s="209"/>
      <c r="I358" s="209"/>
      <c r="J358" s="209"/>
      <c r="K358" s="209"/>
      <c r="L358" s="209"/>
      <c r="M358" s="209"/>
      <c r="N358" s="209"/>
      <c r="O358" s="209"/>
      <c r="P358" s="209"/>
      <c r="Q358" s="209"/>
      <c r="R358" s="209"/>
      <c r="S358" s="209"/>
      <c r="T358" s="209"/>
      <c r="U358" s="209"/>
      <c r="V358" s="209"/>
      <c r="W358" s="209"/>
      <c r="X358" s="209"/>
      <c r="Y358" s="209"/>
      <c r="Z358" s="209"/>
    </row>
    <row r="359" spans="1:26" ht="15.75" customHeight="1">
      <c r="A359" s="209"/>
      <c r="B359" s="209"/>
      <c r="C359" s="209"/>
      <c r="D359" s="209"/>
      <c r="E359" s="209"/>
      <c r="F359" s="209"/>
      <c r="G359" s="209"/>
      <c r="H359" s="209"/>
      <c r="I359" s="209"/>
      <c r="J359" s="209"/>
      <c r="K359" s="209"/>
      <c r="L359" s="209"/>
      <c r="M359" s="209"/>
      <c r="N359" s="209"/>
      <c r="O359" s="209"/>
      <c r="P359" s="209"/>
      <c r="Q359" s="209"/>
      <c r="R359" s="209"/>
      <c r="S359" s="209"/>
      <c r="T359" s="209"/>
      <c r="U359" s="209"/>
      <c r="V359" s="209"/>
      <c r="W359" s="209"/>
      <c r="X359" s="209"/>
      <c r="Y359" s="209"/>
      <c r="Z359" s="209"/>
    </row>
    <row r="360" spans="1:26" ht="15.75" customHeight="1">
      <c r="A360" s="209"/>
      <c r="B360" s="209"/>
      <c r="C360" s="209"/>
      <c r="D360" s="209"/>
      <c r="E360" s="209"/>
      <c r="F360" s="209"/>
      <c r="G360" s="209"/>
      <c r="H360" s="209"/>
      <c r="I360" s="209"/>
      <c r="J360" s="209"/>
      <c r="K360" s="209"/>
      <c r="L360" s="209"/>
      <c r="M360" s="209"/>
      <c r="N360" s="209"/>
      <c r="O360" s="209"/>
      <c r="P360" s="209"/>
      <c r="Q360" s="209"/>
      <c r="R360" s="209"/>
      <c r="S360" s="209"/>
      <c r="T360" s="209"/>
      <c r="U360" s="209"/>
      <c r="V360" s="209"/>
      <c r="W360" s="209"/>
      <c r="X360" s="209"/>
      <c r="Y360" s="209"/>
      <c r="Z360" s="209"/>
    </row>
    <row r="361" spans="1:26" ht="15.75" customHeight="1">
      <c r="A361" s="209"/>
      <c r="B361" s="209"/>
      <c r="C361" s="209"/>
      <c r="D361" s="209"/>
      <c r="E361" s="209"/>
      <c r="F361" s="209"/>
      <c r="G361" s="209"/>
      <c r="H361" s="209"/>
      <c r="I361" s="209"/>
      <c r="J361" s="209"/>
      <c r="K361" s="209"/>
      <c r="L361" s="209"/>
      <c r="M361" s="209"/>
      <c r="N361" s="209"/>
      <c r="O361" s="209"/>
      <c r="P361" s="209"/>
      <c r="Q361" s="209"/>
      <c r="R361" s="209"/>
      <c r="S361" s="209"/>
      <c r="T361" s="209"/>
      <c r="U361" s="209"/>
      <c r="V361" s="209"/>
      <c r="W361" s="209"/>
      <c r="X361" s="209"/>
      <c r="Y361" s="209"/>
      <c r="Z361" s="209"/>
    </row>
    <row r="362" spans="1:26" ht="15.75" customHeight="1">
      <c r="A362" s="209"/>
      <c r="B362" s="209"/>
      <c r="C362" s="209"/>
      <c r="D362" s="209"/>
      <c r="E362" s="209"/>
      <c r="F362" s="209"/>
      <c r="G362" s="209"/>
      <c r="H362" s="209"/>
      <c r="I362" s="209"/>
      <c r="J362" s="209"/>
      <c r="K362" s="209"/>
      <c r="L362" s="209"/>
      <c r="M362" s="209"/>
      <c r="N362" s="209"/>
      <c r="O362" s="209"/>
      <c r="P362" s="209"/>
      <c r="Q362" s="209"/>
      <c r="R362" s="209"/>
      <c r="S362" s="209"/>
      <c r="T362" s="209"/>
      <c r="U362" s="209"/>
      <c r="V362" s="209"/>
      <c r="W362" s="209"/>
      <c r="X362" s="209"/>
      <c r="Y362" s="209"/>
      <c r="Z362" s="209"/>
    </row>
    <row r="363" spans="1:26" ht="15.75" customHeight="1">
      <c r="A363" s="209"/>
      <c r="B363" s="209"/>
      <c r="C363" s="209"/>
      <c r="D363" s="209"/>
      <c r="E363" s="209"/>
      <c r="F363" s="209"/>
      <c r="G363" s="209"/>
      <c r="H363" s="209"/>
      <c r="I363" s="209"/>
      <c r="J363" s="209"/>
      <c r="K363" s="209"/>
      <c r="L363" s="209"/>
      <c r="M363" s="209"/>
      <c r="N363" s="209"/>
      <c r="O363" s="209"/>
      <c r="P363" s="209"/>
      <c r="Q363" s="209"/>
      <c r="R363" s="209"/>
      <c r="S363" s="209"/>
      <c r="T363" s="209"/>
      <c r="U363" s="209"/>
      <c r="V363" s="209"/>
      <c r="W363" s="209"/>
      <c r="X363" s="209"/>
      <c r="Y363" s="209"/>
      <c r="Z363" s="209"/>
    </row>
    <row r="364" spans="1:26" ht="15.75" customHeight="1">
      <c r="A364" s="209"/>
      <c r="B364" s="209"/>
      <c r="C364" s="209"/>
      <c r="D364" s="209"/>
      <c r="E364" s="209"/>
      <c r="F364" s="209"/>
      <c r="G364" s="209"/>
      <c r="H364" s="209"/>
      <c r="I364" s="209"/>
      <c r="J364" s="209"/>
      <c r="K364" s="209"/>
      <c r="L364" s="209"/>
      <c r="M364" s="209"/>
      <c r="N364" s="209"/>
      <c r="O364" s="209"/>
      <c r="P364" s="209"/>
      <c r="Q364" s="209"/>
      <c r="R364" s="209"/>
      <c r="S364" s="209"/>
      <c r="T364" s="209"/>
      <c r="U364" s="209"/>
      <c r="V364" s="209"/>
      <c r="W364" s="209"/>
      <c r="X364" s="209"/>
      <c r="Y364" s="209"/>
      <c r="Z364" s="209"/>
    </row>
    <row r="365" spans="1:26" ht="15.75" customHeight="1">
      <c r="A365" s="209"/>
      <c r="B365" s="209"/>
      <c r="C365" s="209"/>
      <c r="D365" s="209"/>
      <c r="E365" s="209"/>
      <c r="F365" s="209"/>
      <c r="G365" s="209"/>
      <c r="H365" s="209"/>
      <c r="I365" s="209"/>
      <c r="J365" s="209"/>
      <c r="K365" s="209"/>
      <c r="L365" s="209"/>
      <c r="M365" s="209"/>
      <c r="N365" s="209"/>
      <c r="O365" s="209"/>
      <c r="P365" s="209"/>
      <c r="Q365" s="209"/>
      <c r="R365" s="209"/>
      <c r="S365" s="209"/>
      <c r="T365" s="209"/>
      <c r="U365" s="209"/>
      <c r="V365" s="209"/>
      <c r="W365" s="209"/>
      <c r="X365" s="209"/>
      <c r="Y365" s="209"/>
      <c r="Z365" s="209"/>
    </row>
    <row r="366" spans="1:26" ht="15.75" customHeight="1">
      <c r="A366" s="209"/>
      <c r="B366" s="209"/>
      <c r="C366" s="209"/>
      <c r="D366" s="209"/>
      <c r="E366" s="209"/>
      <c r="F366" s="209"/>
      <c r="G366" s="209"/>
      <c r="H366" s="209"/>
      <c r="I366" s="209"/>
      <c r="J366" s="209"/>
      <c r="K366" s="209"/>
      <c r="L366" s="209"/>
      <c r="M366" s="209"/>
      <c r="N366" s="209"/>
      <c r="O366" s="209"/>
      <c r="P366" s="209"/>
      <c r="Q366" s="209"/>
      <c r="R366" s="209"/>
      <c r="S366" s="209"/>
      <c r="T366" s="209"/>
      <c r="U366" s="209"/>
      <c r="V366" s="209"/>
      <c r="W366" s="209"/>
      <c r="X366" s="209"/>
      <c r="Y366" s="209"/>
      <c r="Z366" s="209"/>
    </row>
    <row r="367" spans="1:26" ht="15.75" customHeight="1">
      <c r="A367" s="209"/>
      <c r="B367" s="209"/>
      <c r="C367" s="209"/>
      <c r="D367" s="209"/>
      <c r="E367" s="209"/>
      <c r="F367" s="209"/>
      <c r="G367" s="209"/>
      <c r="H367" s="209"/>
      <c r="I367" s="209"/>
      <c r="J367" s="209"/>
      <c r="K367" s="209"/>
      <c r="L367" s="209"/>
      <c r="M367" s="209"/>
      <c r="N367" s="209"/>
      <c r="O367" s="209"/>
      <c r="P367" s="209"/>
      <c r="Q367" s="209"/>
      <c r="R367" s="209"/>
      <c r="S367" s="209"/>
      <c r="T367" s="209"/>
      <c r="U367" s="209"/>
      <c r="V367" s="209"/>
      <c r="W367" s="209"/>
      <c r="X367" s="209"/>
      <c r="Y367" s="209"/>
      <c r="Z367" s="209"/>
    </row>
    <row r="368" spans="1:26" ht="15.75" customHeight="1">
      <c r="A368" s="209"/>
      <c r="B368" s="209"/>
      <c r="C368" s="209"/>
      <c r="D368" s="209"/>
      <c r="E368" s="209"/>
      <c r="F368" s="209"/>
      <c r="G368" s="209"/>
      <c r="H368" s="209"/>
      <c r="I368" s="209"/>
      <c r="J368" s="209"/>
      <c r="K368" s="209"/>
      <c r="L368" s="209"/>
      <c r="M368" s="209"/>
      <c r="N368" s="209"/>
      <c r="O368" s="209"/>
      <c r="P368" s="209"/>
      <c r="Q368" s="209"/>
      <c r="R368" s="209"/>
      <c r="S368" s="209"/>
      <c r="T368" s="209"/>
      <c r="U368" s="209"/>
      <c r="V368" s="209"/>
      <c r="W368" s="209"/>
      <c r="X368" s="209"/>
      <c r="Y368" s="209"/>
      <c r="Z368" s="209"/>
    </row>
    <row r="369" spans="1:26" ht="15.75" customHeight="1">
      <c r="A369" s="209"/>
      <c r="B369" s="209"/>
      <c r="C369" s="209"/>
      <c r="D369" s="209"/>
      <c r="E369" s="209"/>
      <c r="F369" s="209"/>
      <c r="G369" s="209"/>
      <c r="H369" s="209"/>
      <c r="I369" s="209"/>
      <c r="J369" s="209"/>
      <c r="K369" s="209"/>
      <c r="L369" s="209"/>
      <c r="M369" s="209"/>
      <c r="N369" s="209"/>
      <c r="O369" s="209"/>
      <c r="P369" s="209"/>
      <c r="Q369" s="209"/>
      <c r="R369" s="209"/>
      <c r="S369" s="209"/>
      <c r="T369" s="209"/>
      <c r="U369" s="209"/>
      <c r="V369" s="209"/>
      <c r="W369" s="209"/>
      <c r="X369" s="209"/>
      <c r="Y369" s="209"/>
      <c r="Z369" s="209"/>
    </row>
    <row r="370" spans="1:26" ht="15.75" customHeight="1">
      <c r="A370" s="209"/>
      <c r="B370" s="209"/>
      <c r="C370" s="209"/>
      <c r="D370" s="209"/>
      <c r="E370" s="209"/>
      <c r="F370" s="209"/>
      <c r="G370" s="209"/>
      <c r="H370" s="209"/>
      <c r="I370" s="209"/>
      <c r="J370" s="209"/>
      <c r="K370" s="209"/>
      <c r="L370" s="209"/>
      <c r="M370" s="209"/>
      <c r="N370" s="209"/>
      <c r="O370" s="209"/>
      <c r="P370" s="209"/>
      <c r="Q370" s="209"/>
      <c r="R370" s="209"/>
      <c r="S370" s="209"/>
      <c r="T370" s="209"/>
      <c r="U370" s="209"/>
      <c r="V370" s="209"/>
      <c r="W370" s="209"/>
      <c r="X370" s="209"/>
      <c r="Y370" s="209"/>
      <c r="Z370" s="209"/>
    </row>
    <row r="371" spans="1:26" ht="15.75" customHeight="1">
      <c r="A371" s="209"/>
      <c r="B371" s="209"/>
      <c r="C371" s="209"/>
      <c r="D371" s="209"/>
      <c r="E371" s="209"/>
      <c r="F371" s="209"/>
      <c r="G371" s="209"/>
      <c r="H371" s="209"/>
      <c r="I371" s="209"/>
      <c r="J371" s="209"/>
      <c r="K371" s="209"/>
      <c r="L371" s="209"/>
      <c r="M371" s="209"/>
      <c r="N371" s="209"/>
      <c r="O371" s="209"/>
      <c r="P371" s="209"/>
      <c r="Q371" s="209"/>
      <c r="R371" s="209"/>
      <c r="S371" s="209"/>
      <c r="T371" s="209"/>
      <c r="U371" s="209"/>
      <c r="V371" s="209"/>
      <c r="W371" s="209"/>
      <c r="X371" s="209"/>
      <c r="Y371" s="209"/>
      <c r="Z371" s="209"/>
    </row>
    <row r="372" spans="1:26" ht="15.75" customHeight="1">
      <c r="A372" s="209"/>
      <c r="B372" s="209"/>
      <c r="C372" s="209"/>
      <c r="D372" s="209"/>
      <c r="E372" s="209"/>
      <c r="F372" s="209"/>
      <c r="G372" s="209"/>
      <c r="H372" s="209"/>
      <c r="I372" s="209"/>
      <c r="J372" s="209"/>
      <c r="K372" s="209"/>
      <c r="L372" s="209"/>
      <c r="M372" s="209"/>
      <c r="N372" s="209"/>
      <c r="O372" s="209"/>
      <c r="P372" s="209"/>
      <c r="Q372" s="209"/>
      <c r="R372" s="209"/>
      <c r="S372" s="209"/>
      <c r="T372" s="209"/>
      <c r="U372" s="209"/>
      <c r="V372" s="209"/>
      <c r="W372" s="209"/>
      <c r="X372" s="209"/>
      <c r="Y372" s="209"/>
      <c r="Z372" s="209"/>
    </row>
    <row r="373" spans="1:26" ht="15.75" customHeight="1">
      <c r="A373" s="209"/>
      <c r="B373" s="209"/>
      <c r="C373" s="209"/>
      <c r="D373" s="209"/>
      <c r="E373" s="209"/>
      <c r="F373" s="209"/>
      <c r="G373" s="209"/>
      <c r="H373" s="209"/>
      <c r="I373" s="209"/>
      <c r="J373" s="209"/>
      <c r="K373" s="209"/>
      <c r="L373" s="209"/>
      <c r="M373" s="209"/>
      <c r="N373" s="209"/>
      <c r="O373" s="209"/>
      <c r="P373" s="209"/>
      <c r="Q373" s="209"/>
      <c r="R373" s="209"/>
      <c r="S373" s="209"/>
      <c r="T373" s="209"/>
      <c r="U373" s="209"/>
      <c r="V373" s="209"/>
      <c r="W373" s="209"/>
      <c r="X373" s="209"/>
      <c r="Y373" s="209"/>
      <c r="Z373" s="209"/>
    </row>
    <row r="374" spans="1:26" ht="15.75" customHeight="1">
      <c r="A374" s="209"/>
      <c r="B374" s="209"/>
      <c r="C374" s="209"/>
      <c r="D374" s="209"/>
      <c r="E374" s="209"/>
      <c r="F374" s="209"/>
      <c r="G374" s="209"/>
      <c r="H374" s="209"/>
      <c r="I374" s="209"/>
      <c r="J374" s="209"/>
      <c r="K374" s="209"/>
      <c r="L374" s="209"/>
      <c r="M374" s="209"/>
      <c r="N374" s="209"/>
      <c r="O374" s="209"/>
      <c r="P374" s="209"/>
      <c r="Q374" s="209"/>
      <c r="R374" s="209"/>
      <c r="S374" s="209"/>
      <c r="T374" s="209"/>
      <c r="U374" s="209"/>
      <c r="V374" s="209"/>
      <c r="W374" s="209"/>
      <c r="X374" s="209"/>
      <c r="Y374" s="209"/>
      <c r="Z374" s="209"/>
    </row>
    <row r="375" spans="1:26" ht="15.75" customHeight="1">
      <c r="A375" s="209"/>
      <c r="B375" s="209"/>
      <c r="C375" s="209"/>
      <c r="D375" s="209"/>
      <c r="E375" s="209"/>
      <c r="F375" s="209"/>
      <c r="G375" s="209"/>
      <c r="H375" s="209"/>
      <c r="I375" s="209"/>
      <c r="J375" s="209"/>
      <c r="K375" s="209"/>
      <c r="L375" s="209"/>
      <c r="M375" s="209"/>
      <c r="N375" s="209"/>
      <c r="O375" s="209"/>
      <c r="P375" s="209"/>
      <c r="Q375" s="209"/>
      <c r="R375" s="209"/>
      <c r="S375" s="209"/>
      <c r="T375" s="209"/>
      <c r="U375" s="209"/>
      <c r="V375" s="209"/>
      <c r="W375" s="209"/>
      <c r="X375" s="209"/>
      <c r="Y375" s="209"/>
      <c r="Z375" s="209"/>
    </row>
    <row r="376" spans="1:26" ht="15.75" customHeight="1">
      <c r="A376" s="209"/>
      <c r="B376" s="209"/>
      <c r="C376" s="209"/>
      <c r="D376" s="209"/>
      <c r="E376" s="209"/>
      <c r="F376" s="209"/>
      <c r="G376" s="209"/>
      <c r="H376" s="209"/>
      <c r="I376" s="209"/>
      <c r="J376" s="209"/>
      <c r="K376" s="209"/>
      <c r="L376" s="209"/>
      <c r="M376" s="209"/>
      <c r="N376" s="209"/>
      <c r="O376" s="209"/>
      <c r="P376" s="209"/>
      <c r="Q376" s="209"/>
      <c r="R376" s="209"/>
      <c r="S376" s="209"/>
      <c r="T376" s="209"/>
      <c r="U376" s="209"/>
      <c r="V376" s="209"/>
      <c r="W376" s="209"/>
      <c r="X376" s="209"/>
      <c r="Y376" s="209"/>
      <c r="Z376" s="209"/>
    </row>
    <row r="377" spans="1:26" ht="15.75" customHeight="1">
      <c r="A377" s="209"/>
      <c r="B377" s="209"/>
      <c r="C377" s="209"/>
      <c r="D377" s="209"/>
      <c r="E377" s="209"/>
      <c r="F377" s="209"/>
      <c r="G377" s="209"/>
      <c r="H377" s="209"/>
      <c r="I377" s="209"/>
      <c r="J377" s="209"/>
      <c r="K377" s="209"/>
      <c r="L377" s="209"/>
      <c r="M377" s="209"/>
      <c r="N377" s="209"/>
      <c r="O377" s="209"/>
      <c r="P377" s="209"/>
      <c r="Q377" s="209"/>
      <c r="R377" s="209"/>
      <c r="S377" s="209"/>
      <c r="T377" s="209"/>
      <c r="U377" s="209"/>
      <c r="V377" s="209"/>
      <c r="W377" s="209"/>
      <c r="X377" s="209"/>
      <c r="Y377" s="209"/>
      <c r="Z377" s="209"/>
    </row>
    <row r="378" spans="1:26" ht="15.75" customHeight="1">
      <c r="A378" s="209"/>
      <c r="B378" s="209"/>
      <c r="C378" s="209"/>
      <c r="D378" s="209"/>
      <c r="E378" s="209"/>
      <c r="F378" s="209"/>
      <c r="G378" s="209"/>
      <c r="H378" s="209"/>
      <c r="I378" s="209"/>
      <c r="J378" s="209"/>
      <c r="K378" s="209"/>
      <c r="L378" s="209"/>
      <c r="M378" s="209"/>
      <c r="N378" s="209"/>
      <c r="O378" s="209"/>
      <c r="P378" s="209"/>
      <c r="Q378" s="209"/>
      <c r="R378" s="209"/>
      <c r="S378" s="209"/>
      <c r="T378" s="209"/>
      <c r="U378" s="209"/>
      <c r="V378" s="209"/>
      <c r="W378" s="209"/>
      <c r="X378" s="209"/>
      <c r="Y378" s="209"/>
      <c r="Z378" s="209"/>
    </row>
    <row r="379" spans="1:26" ht="15.75" customHeight="1">
      <c r="A379" s="209"/>
      <c r="B379" s="209"/>
      <c r="C379" s="209"/>
      <c r="D379" s="209"/>
      <c r="E379" s="209"/>
      <c r="F379" s="209"/>
      <c r="G379" s="209"/>
      <c r="H379" s="209"/>
      <c r="I379" s="209"/>
      <c r="J379" s="209"/>
      <c r="K379" s="209"/>
      <c r="L379" s="209"/>
      <c r="M379" s="209"/>
      <c r="N379" s="209"/>
      <c r="O379" s="209"/>
      <c r="P379" s="209"/>
      <c r="Q379" s="209"/>
      <c r="R379" s="209"/>
      <c r="S379" s="209"/>
      <c r="T379" s="209"/>
      <c r="U379" s="209"/>
      <c r="V379" s="209"/>
      <c r="W379" s="209"/>
      <c r="X379" s="209"/>
      <c r="Y379" s="209"/>
      <c r="Z379" s="209"/>
    </row>
    <row r="380" spans="1:26" ht="15.75" customHeight="1">
      <c r="A380" s="209"/>
      <c r="B380" s="209"/>
      <c r="C380" s="209"/>
      <c r="D380" s="209"/>
      <c r="E380" s="209"/>
      <c r="F380" s="209"/>
      <c r="G380" s="209"/>
      <c r="H380" s="209"/>
      <c r="I380" s="209"/>
      <c r="J380" s="209"/>
      <c r="K380" s="209"/>
      <c r="L380" s="209"/>
      <c r="M380" s="209"/>
      <c r="N380" s="209"/>
      <c r="O380" s="209"/>
      <c r="P380" s="209"/>
      <c r="Q380" s="209"/>
      <c r="R380" s="209"/>
      <c r="S380" s="209"/>
      <c r="T380" s="209"/>
      <c r="U380" s="209"/>
      <c r="V380" s="209"/>
      <c r="W380" s="209"/>
      <c r="X380" s="209"/>
      <c r="Y380" s="209"/>
      <c r="Z380" s="209"/>
    </row>
    <row r="381" spans="1:26" ht="15.75" customHeight="1">
      <c r="A381" s="209"/>
      <c r="B381" s="209"/>
      <c r="C381" s="209"/>
      <c r="D381" s="209"/>
      <c r="E381" s="209"/>
      <c r="F381" s="209"/>
      <c r="G381" s="209"/>
      <c r="H381" s="209"/>
      <c r="I381" s="209"/>
      <c r="J381" s="209"/>
      <c r="K381" s="209"/>
      <c r="L381" s="209"/>
      <c r="M381" s="209"/>
      <c r="N381" s="209"/>
      <c r="O381" s="209"/>
      <c r="P381" s="209"/>
      <c r="Q381" s="209"/>
      <c r="R381" s="209"/>
      <c r="S381" s="209"/>
      <c r="T381" s="209"/>
      <c r="U381" s="209"/>
      <c r="V381" s="209"/>
      <c r="W381" s="209"/>
      <c r="X381" s="209"/>
      <c r="Y381" s="209"/>
      <c r="Z381" s="209"/>
    </row>
    <row r="382" spans="1:26" ht="15.75" customHeight="1">
      <c r="A382" s="209"/>
      <c r="B382" s="209"/>
      <c r="C382" s="209"/>
      <c r="D382" s="209"/>
      <c r="E382" s="209"/>
      <c r="F382" s="209"/>
      <c r="G382" s="209"/>
      <c r="H382" s="209"/>
      <c r="I382" s="209"/>
      <c r="J382" s="209"/>
      <c r="K382" s="209"/>
      <c r="L382" s="209"/>
      <c r="M382" s="209"/>
      <c r="N382" s="209"/>
      <c r="O382" s="209"/>
      <c r="P382" s="209"/>
      <c r="Q382" s="209"/>
      <c r="R382" s="209"/>
      <c r="S382" s="209"/>
      <c r="T382" s="209"/>
      <c r="U382" s="209"/>
      <c r="V382" s="209"/>
      <c r="W382" s="209"/>
      <c r="X382" s="209"/>
      <c r="Y382" s="209"/>
      <c r="Z382" s="209"/>
    </row>
    <row r="383" spans="1:26" ht="15.75" customHeight="1">
      <c r="A383" s="209"/>
      <c r="B383" s="209"/>
      <c r="C383" s="209"/>
      <c r="D383" s="209"/>
      <c r="E383" s="209"/>
      <c r="F383" s="209"/>
      <c r="G383" s="209"/>
      <c r="H383" s="209"/>
      <c r="I383" s="209"/>
      <c r="J383" s="209"/>
      <c r="K383" s="209"/>
      <c r="L383" s="209"/>
      <c r="M383" s="209"/>
      <c r="N383" s="209"/>
      <c r="O383" s="209"/>
      <c r="P383" s="209"/>
      <c r="Q383" s="209"/>
      <c r="R383" s="209"/>
      <c r="S383" s="209"/>
      <c r="T383" s="209"/>
      <c r="U383" s="209"/>
      <c r="V383" s="209"/>
      <c r="W383" s="209"/>
      <c r="X383" s="209"/>
      <c r="Y383" s="209"/>
      <c r="Z383" s="209"/>
    </row>
    <row r="384" spans="1:26" ht="15.75" customHeight="1">
      <c r="A384" s="209"/>
      <c r="B384" s="209"/>
      <c r="C384" s="209"/>
      <c r="D384" s="209"/>
      <c r="E384" s="209"/>
      <c r="F384" s="209"/>
      <c r="G384" s="209"/>
      <c r="H384" s="209"/>
      <c r="I384" s="209"/>
      <c r="J384" s="209"/>
      <c r="K384" s="209"/>
      <c r="L384" s="209"/>
      <c r="M384" s="209"/>
      <c r="N384" s="209"/>
      <c r="O384" s="209"/>
      <c r="P384" s="209"/>
      <c r="Q384" s="209"/>
      <c r="R384" s="209"/>
      <c r="S384" s="209"/>
      <c r="T384" s="209"/>
      <c r="U384" s="209"/>
      <c r="V384" s="209"/>
      <c r="W384" s="209"/>
      <c r="X384" s="209"/>
      <c r="Y384" s="209"/>
      <c r="Z384" s="209"/>
    </row>
    <row r="385" spans="1:26" ht="15.75" customHeight="1">
      <c r="A385" s="209"/>
      <c r="B385" s="209"/>
      <c r="C385" s="209"/>
      <c r="D385" s="209"/>
      <c r="E385" s="209"/>
      <c r="F385" s="209"/>
      <c r="G385" s="209"/>
      <c r="H385" s="209"/>
      <c r="I385" s="209"/>
      <c r="J385" s="209"/>
      <c r="K385" s="209"/>
      <c r="L385" s="209"/>
      <c r="M385" s="209"/>
      <c r="N385" s="209"/>
      <c r="O385" s="209"/>
      <c r="P385" s="209"/>
      <c r="Q385" s="209"/>
      <c r="R385" s="209"/>
      <c r="S385" s="209"/>
      <c r="T385" s="209"/>
      <c r="U385" s="209"/>
      <c r="V385" s="209"/>
      <c r="W385" s="209"/>
      <c r="X385" s="209"/>
      <c r="Y385" s="209"/>
      <c r="Z385" s="209"/>
    </row>
    <row r="386" spans="1:26" ht="15.75" customHeight="1">
      <c r="A386" s="209"/>
      <c r="B386" s="209"/>
      <c r="C386" s="209"/>
      <c r="D386" s="209"/>
      <c r="E386" s="209"/>
      <c r="F386" s="209"/>
      <c r="G386" s="209"/>
      <c r="H386" s="209"/>
      <c r="I386" s="209"/>
      <c r="J386" s="209"/>
      <c r="K386" s="209"/>
      <c r="L386" s="209"/>
      <c r="M386" s="209"/>
      <c r="N386" s="209"/>
      <c r="O386" s="209"/>
      <c r="P386" s="209"/>
      <c r="Q386" s="209"/>
      <c r="R386" s="209"/>
      <c r="S386" s="209"/>
      <c r="T386" s="209"/>
      <c r="U386" s="209"/>
      <c r="V386" s="209"/>
      <c r="W386" s="209"/>
      <c r="X386" s="209"/>
      <c r="Y386" s="209"/>
      <c r="Z386" s="209"/>
    </row>
    <row r="387" spans="1:26" ht="15.75" customHeight="1">
      <c r="A387" s="209"/>
      <c r="B387" s="209"/>
      <c r="C387" s="209"/>
      <c r="D387" s="209"/>
      <c r="E387" s="209"/>
      <c r="F387" s="209"/>
      <c r="G387" s="209"/>
      <c r="H387" s="209"/>
      <c r="I387" s="209"/>
      <c r="J387" s="209"/>
      <c r="K387" s="209"/>
      <c r="L387" s="209"/>
      <c r="M387" s="209"/>
      <c r="N387" s="209"/>
      <c r="O387" s="209"/>
      <c r="P387" s="209"/>
      <c r="Q387" s="209"/>
      <c r="R387" s="209"/>
      <c r="S387" s="209"/>
      <c r="T387" s="209"/>
      <c r="U387" s="209"/>
      <c r="V387" s="209"/>
      <c r="W387" s="209"/>
      <c r="X387" s="209"/>
      <c r="Y387" s="209"/>
      <c r="Z387" s="209"/>
    </row>
    <row r="388" spans="1:26" ht="15.75" customHeight="1">
      <c r="A388" s="209"/>
      <c r="B388" s="209"/>
      <c r="C388" s="209"/>
      <c r="D388" s="209"/>
      <c r="E388" s="209"/>
      <c r="F388" s="209"/>
      <c r="G388" s="209"/>
      <c r="H388" s="209"/>
      <c r="I388" s="209"/>
      <c r="J388" s="209"/>
      <c r="K388" s="209"/>
      <c r="L388" s="209"/>
      <c r="M388" s="209"/>
      <c r="N388" s="209"/>
      <c r="O388" s="209"/>
      <c r="P388" s="209"/>
      <c r="Q388" s="209"/>
      <c r="R388" s="209"/>
      <c r="S388" s="209"/>
      <c r="T388" s="209"/>
      <c r="U388" s="209"/>
      <c r="V388" s="209"/>
      <c r="W388" s="209"/>
      <c r="X388" s="209"/>
      <c r="Y388" s="209"/>
      <c r="Z388" s="209"/>
    </row>
    <row r="389" spans="1:26" ht="15.75" customHeight="1">
      <c r="A389" s="209"/>
      <c r="B389" s="209"/>
      <c r="C389" s="209"/>
      <c r="D389" s="209"/>
      <c r="E389" s="209"/>
      <c r="F389" s="209"/>
      <c r="G389" s="209"/>
      <c r="H389" s="209"/>
      <c r="I389" s="209"/>
      <c r="J389" s="209"/>
      <c r="K389" s="209"/>
      <c r="L389" s="209"/>
      <c r="M389" s="209"/>
      <c r="N389" s="209"/>
      <c r="O389" s="209"/>
      <c r="P389" s="209"/>
      <c r="Q389" s="209"/>
      <c r="R389" s="209"/>
      <c r="S389" s="209"/>
      <c r="T389" s="209"/>
      <c r="U389" s="209"/>
      <c r="V389" s="209"/>
      <c r="W389" s="209"/>
      <c r="X389" s="209"/>
      <c r="Y389" s="209"/>
      <c r="Z389" s="209"/>
    </row>
    <row r="390" spans="1:26" ht="15.75" customHeight="1">
      <c r="A390" s="209"/>
      <c r="B390" s="209"/>
      <c r="C390" s="209"/>
      <c r="D390" s="209"/>
      <c r="E390" s="209"/>
      <c r="F390" s="209"/>
      <c r="G390" s="209"/>
      <c r="H390" s="209"/>
      <c r="I390" s="209"/>
      <c r="J390" s="209"/>
      <c r="K390" s="209"/>
      <c r="L390" s="209"/>
      <c r="M390" s="209"/>
      <c r="N390" s="209"/>
      <c r="O390" s="209"/>
      <c r="P390" s="209"/>
      <c r="Q390" s="209"/>
      <c r="R390" s="209"/>
      <c r="S390" s="209"/>
      <c r="T390" s="209"/>
      <c r="U390" s="209"/>
      <c r="V390" s="209"/>
      <c r="W390" s="209"/>
      <c r="X390" s="209"/>
      <c r="Y390" s="209"/>
      <c r="Z390" s="209"/>
    </row>
    <row r="391" spans="1:26" ht="15.75" customHeight="1">
      <c r="A391" s="209"/>
      <c r="B391" s="209"/>
      <c r="C391" s="209"/>
      <c r="D391" s="209"/>
      <c r="E391" s="209"/>
      <c r="F391" s="209"/>
      <c r="G391" s="209"/>
      <c r="H391" s="209"/>
      <c r="I391" s="209"/>
      <c r="J391" s="209"/>
      <c r="K391" s="209"/>
      <c r="L391" s="209"/>
      <c r="M391" s="209"/>
      <c r="N391" s="209"/>
      <c r="O391" s="209"/>
      <c r="P391" s="209"/>
      <c r="Q391" s="209"/>
      <c r="R391" s="209"/>
      <c r="S391" s="209"/>
      <c r="T391" s="209"/>
      <c r="U391" s="209"/>
      <c r="V391" s="209"/>
      <c r="W391" s="209"/>
      <c r="X391" s="209"/>
      <c r="Y391" s="209"/>
      <c r="Z391" s="209"/>
    </row>
    <row r="392" spans="1:26" ht="15.75" customHeight="1">
      <c r="A392" s="209"/>
      <c r="B392" s="209"/>
      <c r="C392" s="209"/>
      <c r="D392" s="209"/>
      <c r="E392" s="209"/>
      <c r="F392" s="209"/>
      <c r="G392" s="209"/>
      <c r="H392" s="209"/>
      <c r="I392" s="209"/>
      <c r="J392" s="209"/>
      <c r="K392" s="209"/>
      <c r="L392" s="209"/>
      <c r="M392" s="209"/>
      <c r="N392" s="209"/>
      <c r="O392" s="209"/>
      <c r="P392" s="209"/>
      <c r="Q392" s="209"/>
      <c r="R392" s="209"/>
      <c r="S392" s="209"/>
      <c r="T392" s="209"/>
      <c r="U392" s="209"/>
      <c r="V392" s="209"/>
      <c r="W392" s="209"/>
      <c r="X392" s="209"/>
      <c r="Y392" s="209"/>
      <c r="Z392" s="209"/>
    </row>
    <row r="393" spans="1:26" ht="15.75" customHeight="1">
      <c r="A393" s="209"/>
      <c r="B393" s="209"/>
      <c r="C393" s="209"/>
      <c r="D393" s="209"/>
      <c r="E393" s="209"/>
      <c r="F393" s="209"/>
      <c r="G393" s="209"/>
      <c r="H393" s="209"/>
      <c r="I393" s="209"/>
      <c r="J393" s="209"/>
      <c r="K393" s="209"/>
      <c r="L393" s="209"/>
      <c r="M393" s="209"/>
      <c r="N393" s="209"/>
      <c r="O393" s="209"/>
      <c r="P393" s="209"/>
      <c r="Q393" s="209"/>
      <c r="R393" s="209"/>
      <c r="S393" s="209"/>
      <c r="T393" s="209"/>
      <c r="U393" s="209"/>
      <c r="V393" s="209"/>
      <c r="W393" s="209"/>
      <c r="X393" s="209"/>
      <c r="Y393" s="209"/>
      <c r="Z393" s="209"/>
    </row>
    <row r="394" spans="1:26" ht="15.75" customHeight="1">
      <c r="A394" s="209"/>
      <c r="B394" s="209"/>
      <c r="C394" s="209"/>
      <c r="D394" s="209"/>
      <c r="E394" s="209"/>
      <c r="F394" s="209"/>
      <c r="G394" s="209"/>
      <c r="H394" s="209"/>
      <c r="I394" s="209"/>
      <c r="J394" s="209"/>
      <c r="K394" s="209"/>
      <c r="L394" s="209"/>
      <c r="M394" s="209"/>
      <c r="N394" s="209"/>
      <c r="O394" s="209"/>
      <c r="P394" s="209"/>
      <c r="Q394" s="209"/>
      <c r="R394" s="209"/>
      <c r="S394" s="209"/>
      <c r="T394" s="209"/>
      <c r="U394" s="209"/>
      <c r="V394" s="209"/>
      <c r="W394" s="209"/>
      <c r="X394" s="209"/>
      <c r="Y394" s="209"/>
      <c r="Z394" s="209"/>
    </row>
    <row r="395" spans="1:26" ht="15.75" customHeight="1">
      <c r="A395" s="209"/>
      <c r="B395" s="209"/>
      <c r="C395" s="209"/>
      <c r="D395" s="209"/>
      <c r="E395" s="209"/>
      <c r="F395" s="209"/>
      <c r="G395" s="209"/>
      <c r="H395" s="209"/>
      <c r="I395" s="209"/>
      <c r="J395" s="209"/>
      <c r="K395" s="209"/>
      <c r="L395" s="209"/>
      <c r="M395" s="209"/>
      <c r="N395" s="209"/>
      <c r="O395" s="209"/>
      <c r="P395" s="209"/>
      <c r="Q395" s="209"/>
      <c r="R395" s="209"/>
      <c r="S395" s="209"/>
      <c r="T395" s="209"/>
      <c r="U395" s="209"/>
      <c r="V395" s="209"/>
      <c r="W395" s="209"/>
      <c r="X395" s="209"/>
      <c r="Y395" s="209"/>
      <c r="Z395" s="209"/>
    </row>
    <row r="396" spans="1:26" ht="15.75" customHeight="1">
      <c r="A396" s="209"/>
      <c r="B396" s="209"/>
      <c r="C396" s="209"/>
      <c r="D396" s="209"/>
      <c r="E396" s="209"/>
      <c r="F396" s="209"/>
      <c r="G396" s="209"/>
      <c r="H396" s="209"/>
      <c r="I396" s="209"/>
      <c r="J396" s="209"/>
      <c r="K396" s="209"/>
      <c r="L396" s="209"/>
      <c r="M396" s="209"/>
      <c r="N396" s="209"/>
      <c r="O396" s="209"/>
      <c r="P396" s="209"/>
      <c r="Q396" s="209"/>
      <c r="R396" s="209"/>
      <c r="S396" s="209"/>
      <c r="T396" s="209"/>
      <c r="U396" s="209"/>
      <c r="V396" s="209"/>
      <c r="W396" s="209"/>
      <c r="X396" s="209"/>
      <c r="Y396" s="209"/>
      <c r="Z396" s="209"/>
    </row>
    <row r="397" spans="1:26" ht="15.75" customHeight="1">
      <c r="A397" s="209"/>
      <c r="B397" s="209"/>
      <c r="C397" s="209"/>
      <c r="D397" s="209"/>
      <c r="E397" s="209"/>
      <c r="F397" s="209"/>
      <c r="G397" s="209"/>
      <c r="H397" s="209"/>
      <c r="I397" s="209"/>
      <c r="J397" s="209"/>
      <c r="K397" s="209"/>
      <c r="L397" s="209"/>
      <c r="M397" s="209"/>
      <c r="N397" s="209"/>
      <c r="O397" s="209"/>
      <c r="P397" s="209"/>
      <c r="Q397" s="209"/>
      <c r="R397" s="209"/>
      <c r="S397" s="209"/>
      <c r="T397" s="209"/>
      <c r="U397" s="209"/>
      <c r="V397" s="209"/>
      <c r="W397" s="209"/>
      <c r="X397" s="209"/>
      <c r="Y397" s="209"/>
      <c r="Z397" s="209"/>
    </row>
    <row r="398" spans="1:26" ht="15.75" customHeight="1">
      <c r="A398" s="209"/>
      <c r="B398" s="209"/>
      <c r="C398" s="209"/>
      <c r="D398" s="209"/>
      <c r="E398" s="209"/>
      <c r="F398" s="209"/>
      <c r="G398" s="209"/>
      <c r="H398" s="209"/>
      <c r="I398" s="209"/>
      <c r="J398" s="209"/>
      <c r="K398" s="209"/>
      <c r="L398" s="209"/>
      <c r="M398" s="209"/>
      <c r="N398" s="209"/>
      <c r="O398" s="209"/>
      <c r="P398" s="209"/>
      <c r="Q398" s="209"/>
      <c r="R398" s="209"/>
      <c r="S398" s="209"/>
      <c r="T398" s="209"/>
      <c r="U398" s="209"/>
      <c r="V398" s="209"/>
      <c r="W398" s="209"/>
      <c r="X398" s="209"/>
      <c r="Y398" s="209"/>
      <c r="Z398" s="209"/>
    </row>
    <row r="399" spans="1:26" ht="15.75" customHeight="1">
      <c r="A399" s="209"/>
      <c r="B399" s="209"/>
      <c r="C399" s="209"/>
      <c r="D399" s="209"/>
      <c r="E399" s="209"/>
      <c r="F399" s="209"/>
      <c r="G399" s="209"/>
      <c r="H399" s="209"/>
      <c r="I399" s="209"/>
      <c r="J399" s="209"/>
      <c r="K399" s="209"/>
      <c r="L399" s="209"/>
      <c r="M399" s="209"/>
      <c r="N399" s="209"/>
      <c r="O399" s="209"/>
      <c r="P399" s="209"/>
      <c r="Q399" s="209"/>
      <c r="R399" s="209"/>
      <c r="S399" s="209"/>
      <c r="T399" s="209"/>
      <c r="U399" s="209"/>
      <c r="V399" s="209"/>
      <c r="W399" s="209"/>
      <c r="X399" s="209"/>
      <c r="Y399" s="209"/>
      <c r="Z399" s="209"/>
    </row>
    <row r="400" spans="1:26" ht="15.75" customHeight="1">
      <c r="A400" s="209"/>
      <c r="B400" s="209"/>
      <c r="C400" s="209"/>
      <c r="D400" s="209"/>
      <c r="E400" s="209"/>
      <c r="F400" s="209"/>
      <c r="G400" s="209"/>
      <c r="H400" s="209"/>
      <c r="I400" s="209"/>
      <c r="J400" s="209"/>
      <c r="K400" s="209"/>
      <c r="L400" s="209"/>
      <c r="M400" s="209"/>
      <c r="N400" s="209"/>
      <c r="O400" s="209"/>
      <c r="P400" s="209"/>
      <c r="Q400" s="209"/>
      <c r="R400" s="209"/>
      <c r="S400" s="209"/>
      <c r="T400" s="209"/>
      <c r="U400" s="209"/>
      <c r="V400" s="209"/>
      <c r="W400" s="209"/>
      <c r="X400" s="209"/>
      <c r="Y400" s="209"/>
      <c r="Z400" s="209"/>
    </row>
    <row r="401" spans="1:26" ht="15.75" customHeight="1">
      <c r="A401" s="209"/>
      <c r="B401" s="209"/>
      <c r="C401" s="209"/>
      <c r="D401" s="209"/>
      <c r="E401" s="209"/>
      <c r="F401" s="209"/>
      <c r="G401" s="209"/>
      <c r="H401" s="209"/>
      <c r="I401" s="209"/>
      <c r="J401" s="209"/>
      <c r="K401" s="209"/>
      <c r="L401" s="209"/>
      <c r="M401" s="209"/>
      <c r="N401" s="209"/>
      <c r="O401" s="209"/>
      <c r="P401" s="209"/>
      <c r="Q401" s="209"/>
      <c r="R401" s="209"/>
      <c r="S401" s="209"/>
      <c r="T401" s="209"/>
      <c r="U401" s="209"/>
      <c r="V401" s="209"/>
      <c r="W401" s="209"/>
      <c r="X401" s="209"/>
      <c r="Y401" s="209"/>
      <c r="Z401" s="209"/>
    </row>
    <row r="402" spans="1:26" ht="15.75" customHeight="1">
      <c r="A402" s="209"/>
      <c r="B402" s="209"/>
      <c r="C402" s="209"/>
      <c r="D402" s="209"/>
      <c r="E402" s="209"/>
      <c r="F402" s="209"/>
      <c r="G402" s="209"/>
      <c r="H402" s="209"/>
      <c r="I402" s="209"/>
      <c r="J402" s="209"/>
      <c r="K402" s="209"/>
      <c r="L402" s="209"/>
      <c r="M402" s="209"/>
      <c r="N402" s="209"/>
      <c r="O402" s="209"/>
      <c r="P402" s="209"/>
      <c r="Q402" s="209"/>
      <c r="R402" s="209"/>
      <c r="S402" s="209"/>
      <c r="T402" s="209"/>
      <c r="U402" s="209"/>
      <c r="V402" s="209"/>
      <c r="W402" s="209"/>
      <c r="X402" s="209"/>
      <c r="Y402" s="209"/>
      <c r="Z402" s="209"/>
    </row>
    <row r="403" spans="1:26" ht="15.75" customHeight="1">
      <c r="A403" s="209"/>
      <c r="B403" s="209"/>
      <c r="C403" s="209"/>
      <c r="D403" s="209"/>
      <c r="E403" s="209"/>
      <c r="F403" s="209"/>
      <c r="G403" s="209"/>
      <c r="H403" s="209"/>
      <c r="I403" s="209"/>
      <c r="J403" s="209"/>
      <c r="K403" s="209"/>
      <c r="L403" s="209"/>
      <c r="M403" s="209"/>
      <c r="N403" s="209"/>
      <c r="O403" s="209"/>
      <c r="P403" s="209"/>
      <c r="Q403" s="209"/>
      <c r="R403" s="209"/>
      <c r="S403" s="209"/>
      <c r="T403" s="209"/>
      <c r="U403" s="209"/>
      <c r="V403" s="209"/>
      <c r="W403" s="209"/>
      <c r="X403" s="209"/>
      <c r="Y403" s="209"/>
      <c r="Z403" s="209"/>
    </row>
    <row r="404" spans="1:26" ht="15.75" customHeight="1">
      <c r="A404" s="209"/>
      <c r="B404" s="209"/>
      <c r="C404" s="209"/>
      <c r="D404" s="209"/>
      <c r="E404" s="209"/>
      <c r="F404" s="209"/>
      <c r="G404" s="209"/>
      <c r="H404" s="209"/>
      <c r="I404" s="209"/>
      <c r="J404" s="209"/>
      <c r="K404" s="209"/>
      <c r="L404" s="209"/>
      <c r="M404" s="209"/>
      <c r="N404" s="209"/>
      <c r="O404" s="209"/>
      <c r="P404" s="209"/>
      <c r="Q404" s="209"/>
      <c r="R404" s="209"/>
      <c r="S404" s="209"/>
      <c r="T404" s="209"/>
      <c r="U404" s="209"/>
      <c r="V404" s="209"/>
      <c r="W404" s="209"/>
      <c r="X404" s="209"/>
      <c r="Y404" s="209"/>
      <c r="Z404" s="209"/>
    </row>
    <row r="405" spans="1:26" ht="15.75" customHeight="1">
      <c r="A405" s="209"/>
      <c r="B405" s="209"/>
      <c r="C405" s="209"/>
      <c r="D405" s="209"/>
      <c r="E405" s="209"/>
      <c r="F405" s="209"/>
      <c r="G405" s="209"/>
      <c r="H405" s="209"/>
      <c r="I405" s="209"/>
      <c r="J405" s="209"/>
      <c r="K405" s="209"/>
      <c r="L405" s="209"/>
      <c r="M405" s="209"/>
      <c r="N405" s="209"/>
      <c r="O405" s="209"/>
      <c r="P405" s="209"/>
      <c r="Q405" s="209"/>
      <c r="R405" s="209"/>
      <c r="S405" s="209"/>
      <c r="T405" s="209"/>
      <c r="U405" s="209"/>
      <c r="V405" s="209"/>
      <c r="W405" s="209"/>
      <c r="X405" s="209"/>
      <c r="Y405" s="209"/>
      <c r="Z405" s="209"/>
    </row>
    <row r="406" spans="1:26" ht="15.75" customHeight="1">
      <c r="A406" s="209"/>
      <c r="B406" s="209"/>
      <c r="C406" s="209"/>
      <c r="D406" s="209"/>
      <c r="E406" s="209"/>
      <c r="F406" s="209"/>
      <c r="G406" s="209"/>
      <c r="H406" s="209"/>
      <c r="I406" s="209"/>
      <c r="J406" s="209"/>
      <c r="K406" s="209"/>
      <c r="L406" s="209"/>
      <c r="M406" s="209"/>
      <c r="N406" s="209"/>
      <c r="O406" s="209"/>
      <c r="P406" s="209"/>
      <c r="Q406" s="209"/>
      <c r="R406" s="209"/>
      <c r="S406" s="209"/>
      <c r="T406" s="209"/>
      <c r="U406" s="209"/>
      <c r="V406" s="209"/>
      <c r="W406" s="209"/>
      <c r="X406" s="209"/>
      <c r="Y406" s="209"/>
      <c r="Z406" s="209"/>
    </row>
    <row r="407" spans="1:26" ht="15.75" customHeight="1">
      <c r="A407" s="209"/>
      <c r="B407" s="209"/>
      <c r="C407" s="209"/>
      <c r="D407" s="209"/>
      <c r="E407" s="209"/>
      <c r="F407" s="209"/>
      <c r="G407" s="209"/>
      <c r="H407" s="209"/>
      <c r="I407" s="209"/>
      <c r="J407" s="209"/>
      <c r="K407" s="209"/>
      <c r="L407" s="209"/>
      <c r="M407" s="209"/>
      <c r="N407" s="209"/>
      <c r="O407" s="209"/>
      <c r="P407" s="209"/>
      <c r="Q407" s="209"/>
      <c r="R407" s="209"/>
      <c r="S407" s="209"/>
      <c r="T407" s="209"/>
      <c r="U407" s="209"/>
      <c r="V407" s="209"/>
      <c r="W407" s="209"/>
      <c r="X407" s="209"/>
      <c r="Y407" s="209"/>
      <c r="Z407" s="209"/>
    </row>
    <row r="408" spans="1:26" ht="15.75" customHeight="1">
      <c r="A408" s="209"/>
      <c r="B408" s="209"/>
      <c r="C408" s="209"/>
      <c r="D408" s="209"/>
      <c r="E408" s="209"/>
      <c r="F408" s="209"/>
      <c r="G408" s="209"/>
      <c r="H408" s="209"/>
      <c r="I408" s="209"/>
      <c r="J408" s="209"/>
      <c r="K408" s="209"/>
      <c r="L408" s="209"/>
      <c r="M408" s="209"/>
      <c r="N408" s="209"/>
      <c r="O408" s="209"/>
      <c r="P408" s="209"/>
      <c r="Q408" s="209"/>
      <c r="R408" s="209"/>
      <c r="S408" s="209"/>
      <c r="T408" s="209"/>
      <c r="U408" s="209"/>
      <c r="V408" s="209"/>
      <c r="W408" s="209"/>
      <c r="X408" s="209"/>
      <c r="Y408" s="209"/>
      <c r="Z408" s="209"/>
    </row>
    <row r="409" spans="1:26" ht="15.75" customHeight="1">
      <c r="A409" s="209"/>
      <c r="B409" s="209"/>
      <c r="C409" s="209"/>
      <c r="D409" s="209"/>
      <c r="E409" s="209"/>
      <c r="F409" s="209"/>
      <c r="G409" s="209"/>
      <c r="H409" s="209"/>
      <c r="I409" s="209"/>
      <c r="J409" s="209"/>
      <c r="K409" s="209"/>
      <c r="L409" s="209"/>
      <c r="M409" s="209"/>
      <c r="N409" s="209"/>
      <c r="O409" s="209"/>
      <c r="P409" s="209"/>
      <c r="Q409" s="209"/>
      <c r="R409" s="209"/>
      <c r="S409" s="209"/>
      <c r="T409" s="209"/>
      <c r="U409" s="209"/>
      <c r="V409" s="209"/>
      <c r="W409" s="209"/>
      <c r="X409" s="209"/>
      <c r="Y409" s="209"/>
      <c r="Z409" s="209"/>
    </row>
    <row r="410" spans="1:26" ht="15.75" customHeight="1">
      <c r="A410" s="209"/>
      <c r="B410" s="209"/>
      <c r="C410" s="209"/>
      <c r="D410" s="209"/>
      <c r="E410" s="209"/>
      <c r="F410" s="209"/>
      <c r="G410" s="209"/>
      <c r="H410" s="209"/>
      <c r="I410" s="209"/>
      <c r="J410" s="209"/>
      <c r="K410" s="209"/>
      <c r="L410" s="209"/>
      <c r="M410" s="209"/>
      <c r="N410" s="209"/>
      <c r="O410" s="209"/>
      <c r="P410" s="209"/>
      <c r="Q410" s="209"/>
      <c r="R410" s="209"/>
      <c r="S410" s="209"/>
      <c r="T410" s="209"/>
      <c r="U410" s="209"/>
      <c r="V410" s="209"/>
      <c r="W410" s="209"/>
      <c r="X410" s="209"/>
      <c r="Y410" s="209"/>
      <c r="Z410" s="209"/>
    </row>
    <row r="411" spans="1:26" ht="15.75" customHeight="1">
      <c r="A411" s="209"/>
      <c r="B411" s="209"/>
      <c r="C411" s="209"/>
      <c r="D411" s="209"/>
      <c r="E411" s="209"/>
      <c r="F411" s="209"/>
      <c r="G411" s="209"/>
      <c r="H411" s="209"/>
      <c r="I411" s="209"/>
      <c r="J411" s="209"/>
      <c r="K411" s="209"/>
      <c r="L411" s="209"/>
      <c r="M411" s="209"/>
      <c r="N411" s="209"/>
      <c r="O411" s="209"/>
      <c r="P411" s="209"/>
      <c r="Q411" s="209"/>
      <c r="R411" s="209"/>
      <c r="S411" s="209"/>
      <c r="T411" s="209"/>
      <c r="U411" s="209"/>
      <c r="V411" s="209"/>
      <c r="W411" s="209"/>
      <c r="X411" s="209"/>
      <c r="Y411" s="209"/>
      <c r="Z411" s="209"/>
    </row>
    <row r="412" spans="1:26" ht="15.75" customHeight="1">
      <c r="A412" s="209"/>
      <c r="B412" s="209"/>
      <c r="C412" s="209"/>
      <c r="D412" s="209"/>
      <c r="E412" s="209"/>
      <c r="F412" s="209"/>
      <c r="G412" s="209"/>
      <c r="H412" s="209"/>
      <c r="I412" s="209"/>
      <c r="J412" s="209"/>
      <c r="K412" s="209"/>
      <c r="L412" s="209"/>
      <c r="M412" s="209"/>
      <c r="N412" s="209"/>
      <c r="O412" s="209"/>
      <c r="P412" s="209"/>
      <c r="Q412" s="209"/>
      <c r="R412" s="209"/>
      <c r="S412" s="209"/>
      <c r="T412" s="209"/>
      <c r="U412" s="209"/>
      <c r="V412" s="209"/>
      <c r="W412" s="209"/>
      <c r="X412" s="209"/>
      <c r="Y412" s="209"/>
      <c r="Z412" s="209"/>
    </row>
    <row r="413" spans="1:26" ht="15.75" customHeight="1">
      <c r="A413" s="209"/>
      <c r="B413" s="209"/>
      <c r="C413" s="209"/>
      <c r="D413" s="209"/>
      <c r="E413" s="209"/>
      <c r="F413" s="209"/>
      <c r="G413" s="209"/>
      <c r="H413" s="209"/>
      <c r="I413" s="209"/>
      <c r="J413" s="209"/>
      <c r="K413" s="209"/>
      <c r="L413" s="209"/>
      <c r="M413" s="209"/>
      <c r="N413" s="209"/>
      <c r="O413" s="209"/>
      <c r="P413" s="209"/>
      <c r="Q413" s="209"/>
      <c r="R413" s="209"/>
      <c r="S413" s="209"/>
      <c r="T413" s="209"/>
      <c r="U413" s="209"/>
      <c r="V413" s="209"/>
      <c r="W413" s="209"/>
      <c r="X413" s="209"/>
      <c r="Y413" s="209"/>
      <c r="Z413" s="209"/>
    </row>
    <row r="414" spans="1:26" ht="15.75" customHeight="1">
      <c r="A414" s="209"/>
      <c r="B414" s="209"/>
      <c r="C414" s="209"/>
      <c r="D414" s="209"/>
      <c r="E414" s="209"/>
      <c r="F414" s="209"/>
      <c r="G414" s="209"/>
      <c r="H414" s="209"/>
      <c r="I414" s="209"/>
      <c r="J414" s="209"/>
      <c r="K414" s="209"/>
      <c r="L414" s="209"/>
      <c r="M414" s="209"/>
      <c r="N414" s="209"/>
      <c r="O414" s="209"/>
      <c r="P414" s="209"/>
      <c r="Q414" s="209"/>
      <c r="R414" s="209"/>
      <c r="S414" s="209"/>
      <c r="T414" s="209"/>
      <c r="U414" s="209"/>
      <c r="V414" s="209"/>
      <c r="W414" s="209"/>
      <c r="X414" s="209"/>
      <c r="Y414" s="209"/>
      <c r="Z414" s="209"/>
    </row>
    <row r="415" spans="1:26" ht="15.75" customHeight="1">
      <c r="A415" s="209"/>
      <c r="B415" s="209"/>
      <c r="C415" s="209"/>
      <c r="D415" s="209"/>
      <c r="E415" s="209"/>
      <c r="F415" s="209"/>
      <c r="G415" s="209"/>
      <c r="H415" s="209"/>
      <c r="I415" s="209"/>
      <c r="J415" s="209"/>
      <c r="K415" s="209"/>
      <c r="L415" s="209"/>
      <c r="M415" s="209"/>
      <c r="N415" s="209"/>
      <c r="O415" s="209"/>
      <c r="P415" s="209"/>
      <c r="Q415" s="209"/>
      <c r="R415" s="209"/>
      <c r="S415" s="209"/>
      <c r="T415" s="209"/>
      <c r="U415" s="209"/>
      <c r="V415" s="209"/>
      <c r="W415" s="209"/>
      <c r="X415" s="209"/>
      <c r="Y415" s="209"/>
      <c r="Z415" s="209"/>
    </row>
    <row r="416" spans="1:26" ht="15.75" customHeight="1">
      <c r="A416" s="209"/>
      <c r="B416" s="209"/>
      <c r="C416" s="209"/>
      <c r="D416" s="209"/>
      <c r="E416" s="209"/>
      <c r="F416" s="209"/>
      <c r="G416" s="209"/>
      <c r="H416" s="209"/>
      <c r="I416" s="209"/>
      <c r="J416" s="209"/>
      <c r="K416" s="209"/>
      <c r="L416" s="209"/>
      <c r="M416" s="209"/>
      <c r="N416" s="209"/>
      <c r="O416" s="209"/>
      <c r="P416" s="209"/>
      <c r="Q416" s="209"/>
      <c r="R416" s="209"/>
      <c r="S416" s="209"/>
      <c r="T416" s="209"/>
      <c r="U416" s="209"/>
      <c r="V416" s="209"/>
      <c r="W416" s="209"/>
      <c r="X416" s="209"/>
      <c r="Y416" s="209"/>
      <c r="Z416" s="209"/>
    </row>
    <row r="417" spans="1:26" ht="15.75" customHeight="1">
      <c r="A417" s="209"/>
      <c r="B417" s="209"/>
      <c r="C417" s="209"/>
      <c r="D417" s="209"/>
      <c r="E417" s="209"/>
      <c r="F417" s="209"/>
      <c r="G417" s="209"/>
      <c r="H417" s="209"/>
      <c r="I417" s="209"/>
      <c r="J417" s="209"/>
      <c r="K417" s="209"/>
      <c r="L417" s="209"/>
      <c r="M417" s="209"/>
      <c r="N417" s="209"/>
      <c r="O417" s="209"/>
      <c r="P417" s="209"/>
      <c r="Q417" s="209"/>
      <c r="R417" s="209"/>
      <c r="S417" s="209"/>
      <c r="T417" s="209"/>
      <c r="U417" s="209"/>
      <c r="V417" s="209"/>
      <c r="W417" s="209"/>
      <c r="X417" s="209"/>
      <c r="Y417" s="209"/>
      <c r="Z417" s="209"/>
    </row>
    <row r="418" spans="1:26" ht="15.75" customHeight="1">
      <c r="A418" s="209"/>
      <c r="B418" s="209"/>
      <c r="C418" s="209"/>
      <c r="D418" s="209"/>
      <c r="E418" s="209"/>
      <c r="F418" s="209"/>
      <c r="G418" s="209"/>
      <c r="H418" s="209"/>
      <c r="I418" s="209"/>
      <c r="J418" s="209"/>
      <c r="K418" s="209"/>
      <c r="L418" s="209"/>
      <c r="M418" s="209"/>
      <c r="N418" s="209"/>
      <c r="O418" s="209"/>
      <c r="P418" s="209"/>
      <c r="Q418" s="209"/>
      <c r="R418" s="209"/>
      <c r="S418" s="209"/>
      <c r="T418" s="209"/>
      <c r="U418" s="209"/>
      <c r="V418" s="209"/>
      <c r="W418" s="209"/>
      <c r="X418" s="209"/>
      <c r="Y418" s="209"/>
      <c r="Z418" s="209"/>
    </row>
    <row r="419" spans="1:26" ht="15.75" customHeight="1">
      <c r="A419" s="209"/>
      <c r="B419" s="209"/>
      <c r="C419" s="209"/>
      <c r="D419" s="209"/>
      <c r="E419" s="209"/>
      <c r="F419" s="209"/>
      <c r="G419" s="209"/>
      <c r="H419" s="209"/>
      <c r="I419" s="209"/>
      <c r="J419" s="209"/>
      <c r="K419" s="209"/>
      <c r="L419" s="209"/>
      <c r="M419" s="209"/>
      <c r="N419" s="209"/>
      <c r="O419" s="209"/>
      <c r="P419" s="209"/>
      <c r="Q419" s="209"/>
      <c r="R419" s="209"/>
      <c r="S419" s="209"/>
      <c r="T419" s="209"/>
      <c r="U419" s="209"/>
      <c r="V419" s="209"/>
      <c r="W419" s="209"/>
      <c r="X419" s="209"/>
      <c r="Y419" s="209"/>
      <c r="Z419" s="209"/>
    </row>
    <row r="420" spans="1:26" ht="15.75" customHeight="1">
      <c r="A420" s="209"/>
      <c r="B420" s="209"/>
      <c r="C420" s="209"/>
      <c r="D420" s="209"/>
      <c r="E420" s="209"/>
      <c r="F420" s="209"/>
      <c r="G420" s="209"/>
      <c r="H420" s="209"/>
      <c r="I420" s="209"/>
      <c r="J420" s="209"/>
      <c r="K420" s="209"/>
      <c r="L420" s="209"/>
      <c r="M420" s="209"/>
      <c r="N420" s="209"/>
      <c r="O420" s="209"/>
      <c r="P420" s="209"/>
      <c r="Q420" s="209"/>
      <c r="R420" s="209"/>
      <c r="S420" s="209"/>
      <c r="T420" s="209"/>
      <c r="U420" s="209"/>
      <c r="V420" s="209"/>
      <c r="W420" s="209"/>
      <c r="X420" s="209"/>
      <c r="Y420" s="209"/>
      <c r="Z420" s="209"/>
    </row>
    <row r="421" spans="1:26" ht="15.75" customHeight="1">
      <c r="A421" s="209"/>
      <c r="B421" s="209"/>
      <c r="C421" s="209"/>
      <c r="D421" s="209"/>
      <c r="E421" s="209"/>
      <c r="F421" s="209"/>
      <c r="G421" s="209"/>
      <c r="H421" s="209"/>
      <c r="I421" s="209"/>
      <c r="J421" s="209"/>
      <c r="K421" s="209"/>
      <c r="L421" s="209"/>
      <c r="M421" s="209"/>
      <c r="N421" s="209"/>
      <c r="O421" s="209"/>
      <c r="P421" s="209"/>
      <c r="Q421" s="209"/>
      <c r="R421" s="209"/>
      <c r="S421" s="209"/>
      <c r="T421" s="209"/>
      <c r="U421" s="209"/>
      <c r="V421" s="209"/>
      <c r="W421" s="209"/>
      <c r="X421" s="209"/>
      <c r="Y421" s="209"/>
      <c r="Z421" s="209"/>
    </row>
    <row r="422" spans="1:26" ht="15.75" customHeight="1">
      <c r="A422" s="209"/>
      <c r="B422" s="209"/>
      <c r="C422" s="209"/>
      <c r="D422" s="209"/>
      <c r="E422" s="209"/>
      <c r="F422" s="209"/>
      <c r="G422" s="209"/>
      <c r="H422" s="209"/>
      <c r="I422" s="209"/>
      <c r="J422" s="209"/>
      <c r="K422" s="209"/>
      <c r="L422" s="209"/>
      <c r="M422" s="209"/>
      <c r="N422" s="209"/>
      <c r="O422" s="209"/>
      <c r="P422" s="209"/>
      <c r="Q422" s="209"/>
      <c r="R422" s="209"/>
      <c r="S422" s="209"/>
      <c r="T422" s="209"/>
      <c r="U422" s="209"/>
      <c r="V422" s="209"/>
      <c r="W422" s="209"/>
      <c r="X422" s="209"/>
      <c r="Y422" s="209"/>
      <c r="Z422" s="209"/>
    </row>
    <row r="423" spans="1:26" ht="15.75" customHeight="1">
      <c r="A423" s="209"/>
      <c r="B423" s="209"/>
      <c r="C423" s="209"/>
      <c r="D423" s="209"/>
      <c r="E423" s="209"/>
      <c r="F423" s="209"/>
      <c r="G423" s="209"/>
      <c r="H423" s="209"/>
      <c r="I423" s="209"/>
      <c r="J423" s="209"/>
      <c r="K423" s="209"/>
      <c r="L423" s="209"/>
      <c r="M423" s="209"/>
      <c r="N423" s="209"/>
      <c r="O423" s="209"/>
      <c r="P423" s="209"/>
      <c r="Q423" s="209"/>
      <c r="R423" s="209"/>
      <c r="S423" s="209"/>
      <c r="T423" s="209"/>
      <c r="U423" s="209"/>
      <c r="V423" s="209"/>
      <c r="W423" s="209"/>
      <c r="X423" s="209"/>
      <c r="Y423" s="209"/>
      <c r="Z423" s="209"/>
    </row>
    <row r="424" spans="1:26" ht="15.75" customHeight="1">
      <c r="A424" s="209"/>
      <c r="B424" s="209"/>
      <c r="C424" s="209"/>
      <c r="D424" s="209"/>
      <c r="E424" s="209"/>
      <c r="F424" s="209"/>
      <c r="G424" s="209"/>
      <c r="H424" s="209"/>
      <c r="I424" s="209"/>
      <c r="J424" s="209"/>
      <c r="K424" s="209"/>
      <c r="L424" s="209"/>
      <c r="M424" s="209"/>
      <c r="N424" s="209"/>
      <c r="O424" s="209"/>
      <c r="P424" s="209"/>
      <c r="Q424" s="209"/>
      <c r="R424" s="209"/>
      <c r="S424" s="209"/>
      <c r="T424" s="209"/>
      <c r="U424" s="209"/>
      <c r="V424" s="209"/>
      <c r="W424" s="209"/>
      <c r="X424" s="209"/>
      <c r="Y424" s="209"/>
      <c r="Z424" s="209"/>
    </row>
    <row r="425" spans="1:26" ht="15.75" customHeight="1">
      <c r="A425" s="209"/>
      <c r="B425" s="209"/>
      <c r="C425" s="209"/>
      <c r="D425" s="209"/>
      <c r="E425" s="209"/>
      <c r="F425" s="209"/>
      <c r="G425" s="209"/>
      <c r="H425" s="209"/>
      <c r="I425" s="209"/>
      <c r="J425" s="209"/>
      <c r="K425" s="209"/>
      <c r="L425" s="209"/>
      <c r="M425" s="209"/>
      <c r="N425" s="209"/>
      <c r="O425" s="209"/>
      <c r="P425" s="209"/>
      <c r="Q425" s="209"/>
      <c r="R425" s="209"/>
      <c r="S425" s="209"/>
      <c r="T425" s="209"/>
      <c r="U425" s="209"/>
      <c r="V425" s="209"/>
      <c r="W425" s="209"/>
      <c r="X425" s="209"/>
      <c r="Y425" s="209"/>
      <c r="Z425" s="209"/>
    </row>
    <row r="426" spans="1:26" ht="15.75" customHeight="1">
      <c r="A426" s="209"/>
      <c r="B426" s="209"/>
      <c r="C426" s="209"/>
      <c r="D426" s="209"/>
      <c r="E426" s="209"/>
      <c r="F426" s="209"/>
      <c r="G426" s="209"/>
      <c r="H426" s="209"/>
      <c r="I426" s="209"/>
      <c r="J426" s="209"/>
      <c r="K426" s="209"/>
      <c r="L426" s="209"/>
      <c r="M426" s="209"/>
      <c r="N426" s="209"/>
      <c r="O426" s="209"/>
      <c r="P426" s="209"/>
      <c r="Q426" s="209"/>
      <c r="R426" s="209"/>
      <c r="S426" s="209"/>
      <c r="T426" s="209"/>
      <c r="U426" s="209"/>
      <c r="V426" s="209"/>
      <c r="W426" s="209"/>
      <c r="X426" s="209"/>
      <c r="Y426" s="209"/>
      <c r="Z426" s="209"/>
    </row>
    <row r="427" spans="1:26" ht="15.75" customHeight="1">
      <c r="A427" s="209"/>
      <c r="B427" s="209"/>
      <c r="C427" s="209"/>
      <c r="D427" s="209"/>
      <c r="E427" s="209"/>
      <c r="F427" s="209"/>
      <c r="G427" s="209"/>
      <c r="H427" s="209"/>
      <c r="I427" s="209"/>
      <c r="J427" s="209"/>
      <c r="K427" s="209"/>
      <c r="L427" s="209"/>
      <c r="M427" s="209"/>
      <c r="N427" s="209"/>
      <c r="O427" s="209"/>
      <c r="P427" s="209"/>
      <c r="Q427" s="209"/>
      <c r="R427" s="209"/>
      <c r="S427" s="209"/>
      <c r="T427" s="209"/>
      <c r="U427" s="209"/>
      <c r="V427" s="209"/>
      <c r="W427" s="209"/>
      <c r="X427" s="209"/>
      <c r="Y427" s="209"/>
      <c r="Z427" s="209"/>
    </row>
    <row r="428" spans="1:26" ht="15.75" customHeight="1">
      <c r="A428" s="209"/>
      <c r="B428" s="209"/>
      <c r="C428" s="209"/>
      <c r="D428" s="209"/>
      <c r="E428" s="209"/>
      <c r="F428" s="209"/>
      <c r="G428" s="209"/>
      <c r="H428" s="209"/>
      <c r="I428" s="209"/>
      <c r="J428" s="209"/>
      <c r="K428" s="209"/>
      <c r="L428" s="209"/>
      <c r="M428" s="209"/>
      <c r="N428" s="209"/>
      <c r="O428" s="209"/>
      <c r="P428" s="209"/>
      <c r="Q428" s="209"/>
      <c r="R428" s="209"/>
      <c r="S428" s="209"/>
      <c r="T428" s="209"/>
      <c r="U428" s="209"/>
      <c r="V428" s="209"/>
      <c r="W428" s="209"/>
      <c r="X428" s="209"/>
      <c r="Y428" s="209"/>
      <c r="Z428" s="209"/>
    </row>
    <row r="429" spans="1:26" ht="15.75" customHeight="1">
      <c r="A429" s="209"/>
      <c r="B429" s="209"/>
      <c r="C429" s="209"/>
      <c r="D429" s="209"/>
      <c r="E429" s="209"/>
      <c r="F429" s="209"/>
      <c r="G429" s="209"/>
      <c r="H429" s="209"/>
      <c r="I429" s="209"/>
      <c r="J429" s="209"/>
      <c r="K429" s="209"/>
      <c r="L429" s="209"/>
      <c r="M429" s="209"/>
      <c r="N429" s="209"/>
      <c r="O429" s="209"/>
      <c r="P429" s="209"/>
      <c r="Q429" s="209"/>
      <c r="R429" s="209"/>
      <c r="S429" s="209"/>
      <c r="T429" s="209"/>
      <c r="U429" s="209"/>
      <c r="V429" s="209"/>
      <c r="W429" s="209"/>
      <c r="X429" s="209"/>
      <c r="Y429" s="209"/>
      <c r="Z429" s="209"/>
    </row>
    <row r="430" spans="1:26" ht="15.75" customHeight="1">
      <c r="A430" s="209"/>
      <c r="B430" s="209"/>
      <c r="C430" s="209"/>
      <c r="D430" s="209"/>
      <c r="E430" s="209"/>
      <c r="F430" s="209"/>
      <c r="G430" s="209"/>
      <c r="H430" s="209"/>
      <c r="I430" s="209"/>
      <c r="J430" s="209"/>
      <c r="K430" s="209"/>
      <c r="L430" s="209"/>
      <c r="M430" s="209"/>
      <c r="N430" s="209"/>
      <c r="O430" s="209"/>
      <c r="P430" s="209"/>
      <c r="Q430" s="209"/>
      <c r="R430" s="209"/>
      <c r="S430" s="209"/>
      <c r="T430" s="209"/>
      <c r="U430" s="209"/>
      <c r="V430" s="209"/>
      <c r="W430" s="209"/>
      <c r="X430" s="209"/>
      <c r="Y430" s="209"/>
      <c r="Z430" s="209"/>
    </row>
    <row r="431" spans="1:26" ht="15.75" customHeight="1">
      <c r="A431" s="209"/>
      <c r="B431" s="209"/>
      <c r="C431" s="209"/>
      <c r="D431" s="209"/>
      <c r="E431" s="209"/>
      <c r="F431" s="209"/>
      <c r="G431" s="209"/>
      <c r="H431" s="209"/>
      <c r="I431" s="209"/>
      <c r="J431" s="209"/>
      <c r="K431" s="209"/>
      <c r="L431" s="209"/>
      <c r="M431" s="209"/>
      <c r="N431" s="209"/>
      <c r="O431" s="209"/>
      <c r="P431" s="209"/>
      <c r="Q431" s="209"/>
      <c r="R431" s="209"/>
      <c r="S431" s="209"/>
      <c r="T431" s="209"/>
      <c r="U431" s="209"/>
      <c r="V431" s="209"/>
      <c r="W431" s="209"/>
      <c r="X431" s="209"/>
      <c r="Y431" s="209"/>
      <c r="Z431" s="209"/>
    </row>
    <row r="432" spans="1:26" ht="15.75" customHeight="1">
      <c r="A432" s="209"/>
      <c r="B432" s="209"/>
      <c r="C432" s="209"/>
      <c r="D432" s="209"/>
      <c r="E432" s="209"/>
      <c r="F432" s="209"/>
      <c r="G432" s="209"/>
      <c r="H432" s="209"/>
      <c r="I432" s="209"/>
      <c r="J432" s="209"/>
      <c r="K432" s="209"/>
      <c r="L432" s="209"/>
      <c r="M432" s="209"/>
      <c r="N432" s="209"/>
      <c r="O432" s="209"/>
      <c r="P432" s="209"/>
      <c r="Q432" s="209"/>
      <c r="R432" s="209"/>
      <c r="S432" s="209"/>
      <c r="T432" s="209"/>
      <c r="U432" s="209"/>
      <c r="V432" s="209"/>
      <c r="W432" s="209"/>
      <c r="X432" s="209"/>
      <c r="Y432" s="209"/>
      <c r="Z432" s="209"/>
    </row>
    <row r="433" spans="1:26" ht="15.75" customHeight="1">
      <c r="A433" s="209"/>
      <c r="B433" s="209"/>
      <c r="C433" s="209"/>
      <c r="D433" s="209"/>
      <c r="E433" s="209"/>
      <c r="F433" s="209"/>
      <c r="G433" s="209"/>
      <c r="H433" s="209"/>
      <c r="I433" s="209"/>
      <c r="J433" s="209"/>
      <c r="K433" s="209"/>
      <c r="L433" s="209"/>
      <c r="M433" s="209"/>
      <c r="N433" s="209"/>
      <c r="O433" s="209"/>
      <c r="P433" s="209"/>
      <c r="Q433" s="209"/>
      <c r="R433" s="209"/>
      <c r="S433" s="209"/>
      <c r="T433" s="209"/>
      <c r="U433" s="209"/>
      <c r="V433" s="209"/>
      <c r="W433" s="209"/>
      <c r="X433" s="209"/>
      <c r="Y433" s="209"/>
      <c r="Z433" s="209"/>
    </row>
    <row r="434" spans="1:26" ht="15.75" customHeight="1">
      <c r="A434" s="209"/>
      <c r="B434" s="209"/>
      <c r="C434" s="209"/>
      <c r="D434" s="209"/>
      <c r="E434" s="209"/>
      <c r="F434" s="209"/>
      <c r="G434" s="209"/>
      <c r="H434" s="209"/>
      <c r="I434" s="209"/>
      <c r="J434" s="209"/>
      <c r="K434" s="209"/>
      <c r="L434" s="209"/>
      <c r="M434" s="209"/>
      <c r="N434" s="209"/>
      <c r="O434" s="209"/>
      <c r="P434" s="209"/>
      <c r="Q434" s="209"/>
      <c r="R434" s="209"/>
      <c r="S434" s="209"/>
      <c r="T434" s="209"/>
      <c r="U434" s="209"/>
      <c r="V434" s="209"/>
      <c r="W434" s="209"/>
      <c r="X434" s="209"/>
      <c r="Y434" s="209"/>
      <c r="Z434" s="209"/>
    </row>
    <row r="435" spans="1:26" ht="15.75" customHeight="1">
      <c r="A435" s="209"/>
      <c r="B435" s="209"/>
      <c r="C435" s="209"/>
      <c r="D435" s="209"/>
      <c r="E435" s="209"/>
      <c r="F435" s="209"/>
      <c r="G435" s="209"/>
      <c r="H435" s="209"/>
      <c r="I435" s="209"/>
      <c r="J435" s="209"/>
      <c r="K435" s="209"/>
      <c r="L435" s="209"/>
      <c r="M435" s="209"/>
      <c r="N435" s="209"/>
      <c r="O435" s="209"/>
      <c r="P435" s="209"/>
      <c r="Q435" s="209"/>
      <c r="R435" s="209"/>
      <c r="S435" s="209"/>
      <c r="T435" s="209"/>
      <c r="U435" s="209"/>
      <c r="V435" s="209"/>
      <c r="W435" s="209"/>
      <c r="X435" s="209"/>
      <c r="Y435" s="209"/>
      <c r="Z435" s="209"/>
    </row>
    <row r="436" spans="1:26" ht="15.75" customHeight="1">
      <c r="A436" s="209"/>
      <c r="B436" s="209"/>
      <c r="C436" s="209"/>
      <c r="D436" s="209"/>
      <c r="E436" s="209"/>
      <c r="F436" s="209"/>
      <c r="G436" s="209"/>
      <c r="H436" s="209"/>
      <c r="I436" s="209"/>
      <c r="J436" s="209"/>
      <c r="K436" s="209"/>
      <c r="L436" s="209"/>
      <c r="M436" s="209"/>
      <c r="N436" s="209"/>
      <c r="O436" s="209"/>
      <c r="P436" s="209"/>
      <c r="Q436" s="209"/>
      <c r="R436" s="209"/>
      <c r="S436" s="209"/>
      <c r="T436" s="209"/>
      <c r="U436" s="209"/>
      <c r="V436" s="209"/>
      <c r="W436" s="209"/>
      <c r="X436" s="209"/>
      <c r="Y436" s="209"/>
      <c r="Z436" s="209"/>
    </row>
    <row r="437" spans="1:26" ht="15.75" customHeight="1">
      <c r="A437" s="209"/>
      <c r="B437" s="209"/>
      <c r="C437" s="209"/>
      <c r="D437" s="209"/>
      <c r="E437" s="209"/>
      <c r="F437" s="209"/>
      <c r="G437" s="209"/>
      <c r="H437" s="209"/>
      <c r="I437" s="209"/>
      <c r="J437" s="209"/>
      <c r="K437" s="209"/>
      <c r="L437" s="209"/>
      <c r="M437" s="209"/>
      <c r="N437" s="209"/>
      <c r="O437" s="209"/>
      <c r="P437" s="209"/>
      <c r="Q437" s="209"/>
      <c r="R437" s="209"/>
      <c r="S437" s="209"/>
      <c r="T437" s="209"/>
      <c r="U437" s="209"/>
      <c r="V437" s="209"/>
      <c r="W437" s="209"/>
      <c r="X437" s="209"/>
      <c r="Y437" s="209"/>
      <c r="Z437" s="209"/>
    </row>
    <row r="438" spans="1:26" ht="15.75" customHeight="1">
      <c r="A438" s="209"/>
      <c r="B438" s="209"/>
      <c r="C438" s="209"/>
      <c r="D438" s="209"/>
      <c r="E438" s="209"/>
      <c r="F438" s="209"/>
      <c r="G438" s="209"/>
      <c r="H438" s="209"/>
      <c r="I438" s="209"/>
      <c r="J438" s="209"/>
      <c r="K438" s="209"/>
      <c r="L438" s="209"/>
      <c r="M438" s="209"/>
      <c r="N438" s="209"/>
      <c r="O438" s="209"/>
      <c r="P438" s="209"/>
      <c r="Q438" s="209"/>
      <c r="R438" s="209"/>
      <c r="S438" s="209"/>
      <c r="T438" s="209"/>
      <c r="U438" s="209"/>
      <c r="V438" s="209"/>
      <c r="W438" s="209"/>
      <c r="X438" s="209"/>
      <c r="Y438" s="209"/>
      <c r="Z438" s="209"/>
    </row>
    <row r="439" spans="1:26" ht="15.75" customHeight="1">
      <c r="A439" s="209"/>
      <c r="B439" s="209"/>
      <c r="C439" s="209"/>
      <c r="D439" s="209"/>
      <c r="E439" s="209"/>
      <c r="F439" s="209"/>
      <c r="G439" s="209"/>
      <c r="H439" s="209"/>
      <c r="I439" s="209"/>
      <c r="J439" s="209"/>
      <c r="K439" s="209"/>
      <c r="L439" s="209"/>
      <c r="M439" s="209"/>
      <c r="N439" s="209"/>
      <c r="O439" s="209"/>
      <c r="P439" s="209"/>
      <c r="Q439" s="209"/>
      <c r="R439" s="209"/>
      <c r="S439" s="209"/>
      <c r="T439" s="209"/>
      <c r="U439" s="209"/>
      <c r="V439" s="209"/>
      <c r="W439" s="209"/>
      <c r="X439" s="209"/>
      <c r="Y439" s="209"/>
      <c r="Z439" s="209"/>
    </row>
    <row r="440" spans="1:26" ht="15.75" customHeight="1">
      <c r="A440" s="209"/>
      <c r="B440" s="209"/>
      <c r="C440" s="209"/>
      <c r="D440" s="209"/>
      <c r="E440" s="209"/>
      <c r="F440" s="209"/>
      <c r="G440" s="209"/>
      <c r="H440" s="209"/>
      <c r="I440" s="209"/>
      <c r="J440" s="209"/>
      <c r="K440" s="209"/>
      <c r="L440" s="209"/>
      <c r="M440" s="209"/>
      <c r="N440" s="209"/>
      <c r="O440" s="209"/>
      <c r="P440" s="209"/>
      <c r="Q440" s="209"/>
      <c r="R440" s="209"/>
      <c r="S440" s="209"/>
      <c r="T440" s="209"/>
      <c r="U440" s="209"/>
      <c r="V440" s="209"/>
      <c r="W440" s="209"/>
      <c r="X440" s="209"/>
      <c r="Y440" s="209"/>
      <c r="Z440" s="209"/>
    </row>
    <row r="441" spans="1:26" ht="15.75" customHeight="1">
      <c r="A441" s="209"/>
      <c r="B441" s="209"/>
      <c r="C441" s="209"/>
      <c r="D441" s="209"/>
      <c r="E441" s="209"/>
      <c r="F441" s="209"/>
      <c r="G441" s="209"/>
      <c r="H441" s="209"/>
      <c r="I441" s="209"/>
      <c r="J441" s="209"/>
      <c r="K441" s="209"/>
      <c r="L441" s="209"/>
      <c r="M441" s="209"/>
      <c r="N441" s="209"/>
      <c r="O441" s="209"/>
      <c r="P441" s="209"/>
      <c r="Q441" s="209"/>
      <c r="R441" s="209"/>
      <c r="S441" s="209"/>
      <c r="T441" s="209"/>
      <c r="U441" s="209"/>
      <c r="V441" s="209"/>
      <c r="W441" s="209"/>
      <c r="X441" s="209"/>
      <c r="Y441" s="209"/>
      <c r="Z441" s="209"/>
    </row>
    <row r="442" spans="1:26" ht="15.75" customHeight="1">
      <c r="A442" s="209"/>
      <c r="B442" s="209"/>
      <c r="C442" s="209"/>
      <c r="D442" s="209"/>
      <c r="E442" s="209"/>
      <c r="F442" s="209"/>
      <c r="G442" s="209"/>
      <c r="H442" s="209"/>
      <c r="I442" s="209"/>
      <c r="J442" s="209"/>
      <c r="K442" s="209"/>
      <c r="L442" s="209"/>
      <c r="M442" s="209"/>
      <c r="N442" s="209"/>
      <c r="O442" s="209"/>
      <c r="P442" s="209"/>
      <c r="Q442" s="209"/>
      <c r="R442" s="209"/>
      <c r="S442" s="209"/>
      <c r="T442" s="209"/>
      <c r="U442" s="209"/>
      <c r="V442" s="209"/>
      <c r="W442" s="209"/>
      <c r="X442" s="209"/>
      <c r="Y442" s="209"/>
      <c r="Z442" s="209"/>
    </row>
    <row r="443" spans="1:26" ht="15.75" customHeight="1">
      <c r="A443" s="209"/>
      <c r="B443" s="209"/>
      <c r="C443" s="209"/>
      <c r="D443" s="209"/>
      <c r="E443" s="209"/>
      <c r="F443" s="209"/>
      <c r="G443" s="209"/>
      <c r="H443" s="209"/>
      <c r="I443" s="209"/>
      <c r="J443" s="209"/>
      <c r="K443" s="209"/>
      <c r="L443" s="209"/>
      <c r="M443" s="209"/>
      <c r="N443" s="209"/>
      <c r="O443" s="209"/>
      <c r="P443" s="209"/>
      <c r="Q443" s="209"/>
      <c r="R443" s="209"/>
      <c r="S443" s="209"/>
      <c r="T443" s="209"/>
      <c r="U443" s="209"/>
      <c r="V443" s="209"/>
      <c r="W443" s="209"/>
      <c r="X443" s="209"/>
      <c r="Y443" s="209"/>
      <c r="Z443" s="209"/>
    </row>
    <row r="444" spans="1:26" ht="15.75" customHeight="1">
      <c r="A444" s="209"/>
      <c r="B444" s="209"/>
      <c r="C444" s="209"/>
      <c r="D444" s="209"/>
      <c r="E444" s="209"/>
      <c r="F444" s="209"/>
      <c r="G444" s="209"/>
      <c r="H444" s="209"/>
      <c r="I444" s="209"/>
      <c r="J444" s="209"/>
      <c r="K444" s="209"/>
      <c r="L444" s="209"/>
      <c r="M444" s="209"/>
      <c r="N444" s="209"/>
      <c r="O444" s="209"/>
      <c r="P444" s="209"/>
      <c r="Q444" s="209"/>
      <c r="R444" s="209"/>
      <c r="S444" s="209"/>
      <c r="T444" s="209"/>
      <c r="U444" s="209"/>
      <c r="V444" s="209"/>
      <c r="W444" s="209"/>
      <c r="X444" s="209"/>
      <c r="Y444" s="209"/>
      <c r="Z444" s="209"/>
    </row>
    <row r="445" spans="1:26" ht="15.75" customHeight="1">
      <c r="A445" s="209"/>
      <c r="B445" s="209"/>
      <c r="C445" s="209"/>
      <c r="D445" s="209"/>
      <c r="E445" s="209"/>
      <c r="F445" s="209"/>
      <c r="G445" s="209"/>
      <c r="H445" s="209"/>
      <c r="I445" s="209"/>
      <c r="J445" s="209"/>
      <c r="K445" s="209"/>
      <c r="L445" s="209"/>
      <c r="M445" s="209"/>
      <c r="N445" s="209"/>
      <c r="O445" s="209"/>
      <c r="P445" s="209"/>
      <c r="Q445" s="209"/>
      <c r="R445" s="209"/>
      <c r="S445" s="209"/>
      <c r="T445" s="209"/>
      <c r="U445" s="209"/>
      <c r="V445" s="209"/>
      <c r="W445" s="209"/>
      <c r="X445" s="209"/>
      <c r="Y445" s="209"/>
      <c r="Z445" s="209"/>
    </row>
    <row r="446" spans="1:26" ht="15.75" customHeight="1">
      <c r="A446" s="209"/>
      <c r="B446" s="209"/>
      <c r="C446" s="209"/>
      <c r="D446" s="209"/>
      <c r="E446" s="209"/>
      <c r="F446" s="209"/>
      <c r="G446" s="209"/>
      <c r="H446" s="209"/>
      <c r="I446" s="209"/>
      <c r="J446" s="209"/>
      <c r="K446" s="209"/>
      <c r="L446" s="209"/>
      <c r="M446" s="209"/>
      <c r="N446" s="209"/>
      <c r="O446" s="209"/>
      <c r="P446" s="209"/>
      <c r="Q446" s="209"/>
      <c r="R446" s="209"/>
      <c r="S446" s="209"/>
      <c r="T446" s="209"/>
      <c r="U446" s="209"/>
      <c r="V446" s="209"/>
      <c r="W446" s="209"/>
      <c r="X446" s="209"/>
      <c r="Y446" s="209"/>
      <c r="Z446" s="209"/>
    </row>
    <row r="447" spans="1:26" ht="15.75" customHeight="1">
      <c r="A447" s="209"/>
      <c r="B447" s="209"/>
      <c r="C447" s="209"/>
      <c r="D447" s="209"/>
      <c r="E447" s="209"/>
      <c r="F447" s="209"/>
      <c r="G447" s="209"/>
      <c r="H447" s="209"/>
      <c r="I447" s="209"/>
      <c r="J447" s="209"/>
      <c r="K447" s="209"/>
      <c r="L447" s="209"/>
      <c r="M447" s="209"/>
      <c r="N447" s="209"/>
      <c r="O447" s="209"/>
      <c r="P447" s="209"/>
      <c r="Q447" s="209"/>
      <c r="R447" s="209"/>
      <c r="S447" s="209"/>
      <c r="T447" s="209"/>
      <c r="U447" s="209"/>
      <c r="V447" s="209"/>
      <c r="W447" s="209"/>
      <c r="X447" s="209"/>
      <c r="Y447" s="209"/>
      <c r="Z447" s="209"/>
    </row>
    <row r="448" spans="1:26" ht="15.75" customHeight="1">
      <c r="A448" s="209"/>
      <c r="B448" s="209"/>
      <c r="C448" s="209"/>
      <c r="D448" s="209"/>
      <c r="E448" s="209"/>
      <c r="F448" s="209"/>
      <c r="G448" s="209"/>
      <c r="H448" s="209"/>
      <c r="I448" s="209"/>
      <c r="J448" s="209"/>
      <c r="K448" s="209"/>
      <c r="L448" s="209"/>
      <c r="M448" s="209"/>
      <c r="N448" s="209"/>
      <c r="O448" s="209"/>
      <c r="P448" s="209"/>
      <c r="Q448" s="209"/>
      <c r="R448" s="209"/>
      <c r="S448" s="209"/>
      <c r="T448" s="209"/>
      <c r="U448" s="209"/>
      <c r="V448" s="209"/>
      <c r="W448" s="209"/>
      <c r="X448" s="209"/>
      <c r="Y448" s="209"/>
      <c r="Z448" s="209"/>
    </row>
    <row r="449" spans="1:26" ht="15.75" customHeight="1">
      <c r="A449" s="209"/>
      <c r="B449" s="209"/>
      <c r="C449" s="209"/>
      <c r="D449" s="209"/>
      <c r="E449" s="209"/>
      <c r="F449" s="209"/>
      <c r="G449" s="209"/>
      <c r="H449" s="209"/>
      <c r="I449" s="209"/>
      <c r="J449" s="209"/>
      <c r="K449" s="209"/>
      <c r="L449" s="209"/>
      <c r="M449" s="209"/>
      <c r="N449" s="209"/>
      <c r="O449" s="209"/>
      <c r="P449" s="209"/>
      <c r="Q449" s="209"/>
      <c r="R449" s="209"/>
      <c r="S449" s="209"/>
      <c r="T449" s="209"/>
      <c r="U449" s="209"/>
      <c r="V449" s="209"/>
      <c r="W449" s="209"/>
      <c r="X449" s="209"/>
      <c r="Y449" s="209"/>
      <c r="Z449" s="209"/>
    </row>
    <row r="450" spans="1:26" ht="15.75" customHeight="1">
      <c r="A450" s="209"/>
      <c r="B450" s="209"/>
      <c r="C450" s="209"/>
      <c r="D450" s="209"/>
      <c r="E450" s="209"/>
      <c r="F450" s="209"/>
      <c r="G450" s="209"/>
      <c r="H450" s="209"/>
      <c r="I450" s="209"/>
      <c r="J450" s="209"/>
      <c r="K450" s="209"/>
      <c r="L450" s="209"/>
      <c r="M450" s="209"/>
      <c r="N450" s="209"/>
      <c r="O450" s="209"/>
      <c r="P450" s="209"/>
      <c r="Q450" s="209"/>
      <c r="R450" s="209"/>
      <c r="S450" s="209"/>
      <c r="T450" s="209"/>
      <c r="U450" s="209"/>
      <c r="V450" s="209"/>
      <c r="W450" s="209"/>
      <c r="X450" s="209"/>
      <c r="Y450" s="209"/>
      <c r="Z450" s="209"/>
    </row>
    <row r="451" spans="1:26" ht="15.75" customHeight="1">
      <c r="A451" s="209"/>
      <c r="B451" s="209"/>
      <c r="C451" s="209"/>
      <c r="D451" s="209"/>
      <c r="E451" s="209"/>
      <c r="F451" s="209"/>
      <c r="G451" s="209"/>
      <c r="H451" s="209"/>
      <c r="I451" s="209"/>
      <c r="J451" s="209"/>
      <c r="K451" s="209"/>
      <c r="L451" s="209"/>
      <c r="M451" s="209"/>
      <c r="N451" s="209"/>
      <c r="O451" s="209"/>
      <c r="P451" s="209"/>
      <c r="Q451" s="209"/>
      <c r="R451" s="209"/>
      <c r="S451" s="209"/>
      <c r="T451" s="209"/>
      <c r="U451" s="209"/>
      <c r="V451" s="209"/>
      <c r="W451" s="209"/>
      <c r="X451" s="209"/>
      <c r="Y451" s="209"/>
      <c r="Z451" s="209"/>
    </row>
    <row r="452" spans="1:26" ht="15.75" customHeight="1">
      <c r="A452" s="209"/>
      <c r="B452" s="209"/>
      <c r="C452" s="209"/>
      <c r="D452" s="209"/>
      <c r="E452" s="209"/>
      <c r="F452" s="209"/>
      <c r="G452" s="209"/>
      <c r="H452" s="209"/>
      <c r="I452" s="209"/>
      <c r="J452" s="209"/>
      <c r="K452" s="209"/>
      <c r="L452" s="209"/>
      <c r="M452" s="209"/>
      <c r="N452" s="209"/>
      <c r="O452" s="209"/>
      <c r="P452" s="209"/>
      <c r="Q452" s="209"/>
      <c r="R452" s="209"/>
      <c r="S452" s="209"/>
      <c r="T452" s="209"/>
      <c r="U452" s="209"/>
      <c r="V452" s="209"/>
      <c r="W452" s="209"/>
      <c r="X452" s="209"/>
      <c r="Y452" s="209"/>
      <c r="Z452" s="209"/>
    </row>
    <row r="453" spans="1:26" ht="15.75" customHeight="1">
      <c r="A453" s="209"/>
      <c r="B453" s="209"/>
      <c r="C453" s="209"/>
      <c r="D453" s="209"/>
      <c r="E453" s="209"/>
      <c r="F453" s="209"/>
      <c r="G453" s="209"/>
      <c r="H453" s="209"/>
      <c r="I453" s="209"/>
      <c r="J453" s="209"/>
      <c r="K453" s="209"/>
      <c r="L453" s="209"/>
      <c r="M453" s="209"/>
      <c r="N453" s="209"/>
      <c r="O453" s="209"/>
      <c r="P453" s="209"/>
      <c r="Q453" s="209"/>
      <c r="R453" s="209"/>
      <c r="S453" s="209"/>
      <c r="T453" s="209"/>
      <c r="U453" s="209"/>
      <c r="V453" s="209"/>
      <c r="W453" s="209"/>
      <c r="X453" s="209"/>
      <c r="Y453" s="209"/>
      <c r="Z453" s="209"/>
    </row>
    <row r="454" spans="1:26" ht="15.75" customHeight="1">
      <c r="A454" s="209"/>
      <c r="B454" s="209"/>
      <c r="C454" s="209"/>
      <c r="D454" s="209"/>
      <c r="E454" s="209"/>
      <c r="F454" s="209"/>
      <c r="G454" s="209"/>
      <c r="H454" s="209"/>
      <c r="I454" s="209"/>
      <c r="J454" s="209"/>
      <c r="K454" s="209"/>
      <c r="L454" s="209"/>
      <c r="M454" s="209"/>
      <c r="N454" s="209"/>
      <c r="O454" s="209"/>
      <c r="P454" s="209"/>
      <c r="Q454" s="209"/>
      <c r="R454" s="209"/>
      <c r="S454" s="209"/>
      <c r="T454" s="209"/>
      <c r="U454" s="209"/>
      <c r="V454" s="209"/>
      <c r="W454" s="209"/>
      <c r="X454" s="209"/>
      <c r="Y454" s="209"/>
      <c r="Z454" s="209"/>
    </row>
    <row r="455" spans="1:26" ht="15.75" customHeight="1">
      <c r="A455" s="209"/>
      <c r="B455" s="209"/>
      <c r="C455" s="209"/>
      <c r="D455" s="209"/>
      <c r="E455" s="209"/>
      <c r="F455" s="209"/>
      <c r="G455" s="209"/>
      <c r="H455" s="209"/>
      <c r="I455" s="209"/>
      <c r="J455" s="209"/>
      <c r="K455" s="209"/>
      <c r="L455" s="209"/>
      <c r="M455" s="209"/>
      <c r="N455" s="209"/>
      <c r="O455" s="209"/>
      <c r="P455" s="209"/>
      <c r="Q455" s="209"/>
      <c r="R455" s="209"/>
      <c r="S455" s="209"/>
      <c r="T455" s="209"/>
      <c r="U455" s="209"/>
      <c r="V455" s="209"/>
      <c r="W455" s="209"/>
      <c r="X455" s="209"/>
      <c r="Y455" s="209"/>
      <c r="Z455" s="209"/>
    </row>
    <row r="456" spans="1:26" ht="15.75" customHeight="1">
      <c r="A456" s="209"/>
      <c r="B456" s="209"/>
      <c r="C456" s="209"/>
      <c r="D456" s="209"/>
      <c r="E456" s="209"/>
      <c r="F456" s="209"/>
      <c r="G456" s="209"/>
      <c r="H456" s="209"/>
      <c r="I456" s="209"/>
      <c r="J456" s="209"/>
      <c r="K456" s="209"/>
      <c r="L456" s="209"/>
      <c r="M456" s="209"/>
      <c r="N456" s="209"/>
      <c r="O456" s="209"/>
      <c r="P456" s="209"/>
      <c r="Q456" s="209"/>
      <c r="R456" s="209"/>
      <c r="S456" s="209"/>
      <c r="T456" s="209"/>
      <c r="U456" s="209"/>
      <c r="V456" s="209"/>
      <c r="W456" s="209"/>
      <c r="X456" s="209"/>
      <c r="Y456" s="209"/>
      <c r="Z456" s="209"/>
    </row>
    <row r="457" spans="1:26" ht="15.75" customHeight="1">
      <c r="A457" s="209"/>
      <c r="B457" s="209"/>
      <c r="C457" s="209"/>
      <c r="D457" s="209"/>
      <c r="E457" s="209"/>
      <c r="F457" s="209"/>
      <c r="G457" s="209"/>
      <c r="H457" s="209"/>
      <c r="I457" s="209"/>
      <c r="J457" s="209"/>
      <c r="K457" s="209"/>
      <c r="L457" s="209"/>
      <c r="M457" s="209"/>
      <c r="N457" s="209"/>
      <c r="O457" s="209"/>
      <c r="P457" s="209"/>
      <c r="Q457" s="209"/>
      <c r="R457" s="209"/>
      <c r="S457" s="209"/>
      <c r="T457" s="209"/>
      <c r="U457" s="209"/>
      <c r="V457" s="209"/>
      <c r="W457" s="209"/>
      <c r="X457" s="209"/>
      <c r="Y457" s="209"/>
      <c r="Z457" s="209"/>
    </row>
    <row r="458" spans="1:26" ht="15.75" customHeight="1">
      <c r="A458" s="209"/>
      <c r="B458" s="209"/>
      <c r="C458" s="209"/>
      <c r="D458" s="209"/>
      <c r="E458" s="209"/>
      <c r="F458" s="209"/>
      <c r="G458" s="209"/>
      <c r="H458" s="209"/>
      <c r="I458" s="209"/>
      <c r="J458" s="209"/>
      <c r="K458" s="209"/>
      <c r="L458" s="209"/>
      <c r="M458" s="209"/>
      <c r="N458" s="209"/>
      <c r="O458" s="209"/>
      <c r="P458" s="209"/>
      <c r="Q458" s="209"/>
      <c r="R458" s="209"/>
      <c r="S458" s="209"/>
      <c r="T458" s="209"/>
      <c r="U458" s="209"/>
      <c r="V458" s="209"/>
      <c r="W458" s="209"/>
      <c r="X458" s="209"/>
      <c r="Y458" s="209"/>
      <c r="Z458" s="209"/>
    </row>
    <row r="459" spans="1:26" ht="15.75" customHeight="1">
      <c r="A459" s="209"/>
      <c r="B459" s="209"/>
      <c r="C459" s="209"/>
      <c r="D459" s="209"/>
      <c r="E459" s="209"/>
      <c r="F459" s="209"/>
      <c r="G459" s="209"/>
      <c r="H459" s="209"/>
      <c r="I459" s="209"/>
      <c r="J459" s="209"/>
      <c r="K459" s="209"/>
      <c r="L459" s="209"/>
      <c r="M459" s="209"/>
      <c r="N459" s="209"/>
      <c r="O459" s="209"/>
      <c r="P459" s="209"/>
      <c r="Q459" s="209"/>
      <c r="R459" s="209"/>
      <c r="S459" s="209"/>
      <c r="T459" s="209"/>
      <c r="U459" s="209"/>
      <c r="V459" s="209"/>
      <c r="W459" s="209"/>
      <c r="X459" s="209"/>
      <c r="Y459" s="209"/>
      <c r="Z459" s="209"/>
    </row>
    <row r="460" spans="1:26" ht="15.75" customHeight="1">
      <c r="A460" s="209"/>
      <c r="B460" s="209"/>
      <c r="C460" s="209"/>
      <c r="D460" s="209"/>
      <c r="E460" s="209"/>
      <c r="F460" s="209"/>
      <c r="G460" s="209"/>
      <c r="H460" s="209"/>
      <c r="I460" s="209"/>
      <c r="J460" s="209"/>
      <c r="K460" s="209"/>
      <c r="L460" s="209"/>
      <c r="M460" s="209"/>
      <c r="N460" s="209"/>
      <c r="O460" s="209"/>
      <c r="P460" s="209"/>
      <c r="Q460" s="209"/>
      <c r="R460" s="209"/>
      <c r="S460" s="209"/>
      <c r="T460" s="209"/>
      <c r="U460" s="209"/>
      <c r="V460" s="209"/>
      <c r="W460" s="209"/>
      <c r="X460" s="209"/>
      <c r="Y460" s="209"/>
      <c r="Z460" s="209"/>
    </row>
    <row r="461" spans="1:26" ht="15.75" customHeight="1">
      <c r="A461" s="209"/>
      <c r="B461" s="209"/>
      <c r="C461" s="209"/>
      <c r="D461" s="209"/>
      <c r="E461" s="209"/>
      <c r="F461" s="209"/>
      <c r="G461" s="209"/>
      <c r="H461" s="209"/>
      <c r="I461" s="209"/>
      <c r="J461" s="209"/>
      <c r="K461" s="209"/>
      <c r="L461" s="209"/>
      <c r="M461" s="209"/>
      <c r="N461" s="209"/>
      <c r="O461" s="209"/>
      <c r="P461" s="209"/>
      <c r="Q461" s="209"/>
      <c r="R461" s="209"/>
      <c r="S461" s="209"/>
      <c r="T461" s="209"/>
      <c r="U461" s="209"/>
      <c r="V461" s="209"/>
      <c r="W461" s="209"/>
      <c r="X461" s="209"/>
      <c r="Y461" s="209"/>
      <c r="Z461" s="209"/>
    </row>
    <row r="462" spans="1:26" ht="15.75" customHeight="1">
      <c r="A462" s="209"/>
      <c r="B462" s="209"/>
      <c r="C462" s="209"/>
      <c r="D462" s="209"/>
      <c r="E462" s="209"/>
      <c r="F462" s="209"/>
      <c r="G462" s="209"/>
      <c r="H462" s="209"/>
      <c r="I462" s="209"/>
      <c r="J462" s="209"/>
      <c r="K462" s="209"/>
      <c r="L462" s="209"/>
      <c r="M462" s="209"/>
      <c r="N462" s="209"/>
      <c r="O462" s="209"/>
      <c r="P462" s="209"/>
      <c r="Q462" s="209"/>
      <c r="R462" s="209"/>
      <c r="S462" s="209"/>
      <c r="T462" s="209"/>
      <c r="U462" s="209"/>
      <c r="V462" s="209"/>
      <c r="W462" s="209"/>
      <c r="X462" s="209"/>
      <c r="Y462" s="209"/>
      <c r="Z462" s="209"/>
    </row>
    <row r="463" spans="1:26" ht="15.75" customHeight="1">
      <c r="A463" s="209"/>
      <c r="B463" s="209"/>
      <c r="C463" s="209"/>
      <c r="D463" s="209"/>
      <c r="E463" s="209"/>
      <c r="F463" s="209"/>
      <c r="G463" s="209"/>
      <c r="H463" s="209"/>
      <c r="I463" s="209"/>
      <c r="J463" s="209"/>
      <c r="K463" s="209"/>
      <c r="L463" s="209"/>
      <c r="M463" s="209"/>
      <c r="N463" s="209"/>
      <c r="O463" s="209"/>
      <c r="P463" s="209"/>
      <c r="Q463" s="209"/>
      <c r="R463" s="209"/>
      <c r="S463" s="209"/>
      <c r="T463" s="209"/>
      <c r="U463" s="209"/>
      <c r="V463" s="209"/>
      <c r="W463" s="209"/>
      <c r="X463" s="209"/>
      <c r="Y463" s="209"/>
      <c r="Z463" s="209"/>
    </row>
    <row r="464" spans="1:26" ht="15.75" customHeight="1">
      <c r="A464" s="209"/>
      <c r="B464" s="209"/>
      <c r="C464" s="209"/>
      <c r="D464" s="209"/>
      <c r="E464" s="209"/>
      <c r="F464" s="209"/>
      <c r="G464" s="209"/>
      <c r="H464" s="209"/>
      <c r="I464" s="209"/>
      <c r="J464" s="209"/>
      <c r="K464" s="209"/>
      <c r="L464" s="209"/>
      <c r="M464" s="209"/>
      <c r="N464" s="209"/>
      <c r="O464" s="209"/>
      <c r="P464" s="209"/>
      <c r="Q464" s="209"/>
      <c r="R464" s="209"/>
      <c r="S464" s="209"/>
      <c r="T464" s="209"/>
      <c r="U464" s="209"/>
      <c r="V464" s="209"/>
      <c r="W464" s="209"/>
      <c r="X464" s="209"/>
      <c r="Y464" s="209"/>
      <c r="Z464" s="209"/>
    </row>
    <row r="465" spans="1:26" ht="15.75" customHeight="1">
      <c r="A465" s="209"/>
      <c r="B465" s="209"/>
      <c r="C465" s="209"/>
      <c r="D465" s="209"/>
      <c r="E465" s="209"/>
      <c r="F465" s="209"/>
      <c r="G465" s="209"/>
      <c r="H465" s="209"/>
      <c r="I465" s="209"/>
      <c r="J465" s="209"/>
      <c r="K465" s="209"/>
      <c r="L465" s="209"/>
      <c r="M465" s="209"/>
      <c r="N465" s="209"/>
      <c r="O465" s="209"/>
      <c r="P465" s="209"/>
      <c r="Q465" s="209"/>
      <c r="R465" s="209"/>
      <c r="S465" s="209"/>
      <c r="T465" s="209"/>
      <c r="U465" s="209"/>
      <c r="V465" s="209"/>
      <c r="W465" s="209"/>
      <c r="X465" s="209"/>
      <c r="Y465" s="209"/>
      <c r="Z465" s="209"/>
    </row>
    <row r="466" spans="1:26" ht="15.75" customHeight="1">
      <c r="A466" s="209"/>
      <c r="B466" s="209"/>
      <c r="C466" s="209"/>
      <c r="D466" s="209"/>
      <c r="E466" s="209"/>
      <c r="F466" s="209"/>
      <c r="G466" s="209"/>
      <c r="H466" s="209"/>
      <c r="I466" s="209"/>
      <c r="J466" s="209"/>
      <c r="K466" s="209"/>
      <c r="L466" s="209"/>
      <c r="M466" s="209"/>
      <c r="N466" s="209"/>
      <c r="O466" s="209"/>
      <c r="P466" s="209"/>
      <c r="Q466" s="209"/>
      <c r="R466" s="209"/>
      <c r="S466" s="209"/>
      <c r="T466" s="209"/>
      <c r="U466" s="209"/>
      <c r="V466" s="209"/>
      <c r="W466" s="209"/>
      <c r="X466" s="209"/>
      <c r="Y466" s="209"/>
      <c r="Z466" s="209"/>
    </row>
    <row r="467" spans="1:26" ht="15.75" customHeight="1">
      <c r="A467" s="209"/>
      <c r="B467" s="209"/>
      <c r="C467" s="209"/>
      <c r="D467" s="209"/>
      <c r="E467" s="209"/>
      <c r="F467" s="209"/>
      <c r="G467" s="209"/>
      <c r="H467" s="209"/>
      <c r="I467" s="209"/>
      <c r="J467" s="209"/>
      <c r="K467" s="209"/>
      <c r="L467" s="209"/>
      <c r="M467" s="209"/>
      <c r="N467" s="209"/>
      <c r="O467" s="209"/>
      <c r="P467" s="209"/>
      <c r="Q467" s="209"/>
      <c r="R467" s="209"/>
      <c r="S467" s="209"/>
      <c r="T467" s="209"/>
      <c r="U467" s="209"/>
      <c r="V467" s="209"/>
      <c r="W467" s="209"/>
      <c r="X467" s="209"/>
      <c r="Y467" s="209"/>
      <c r="Z467" s="209"/>
    </row>
    <row r="468" spans="1:26" ht="15.75" customHeight="1">
      <c r="A468" s="209"/>
      <c r="B468" s="209"/>
      <c r="C468" s="209"/>
      <c r="D468" s="209"/>
      <c r="E468" s="209"/>
      <c r="F468" s="209"/>
      <c r="G468" s="209"/>
      <c r="H468" s="209"/>
      <c r="I468" s="209"/>
      <c r="J468" s="209"/>
      <c r="K468" s="209"/>
      <c r="L468" s="209"/>
      <c r="M468" s="209"/>
      <c r="N468" s="209"/>
      <c r="O468" s="209"/>
      <c r="P468" s="209"/>
      <c r="Q468" s="209"/>
      <c r="R468" s="209"/>
      <c r="S468" s="209"/>
      <c r="T468" s="209"/>
      <c r="U468" s="209"/>
      <c r="V468" s="209"/>
      <c r="W468" s="209"/>
      <c r="X468" s="209"/>
      <c r="Y468" s="209"/>
      <c r="Z468" s="209"/>
    </row>
    <row r="469" spans="1:26" ht="15.75" customHeight="1">
      <c r="A469" s="209"/>
      <c r="B469" s="209"/>
      <c r="C469" s="209"/>
      <c r="D469" s="209"/>
      <c r="E469" s="209"/>
      <c r="F469" s="209"/>
      <c r="G469" s="209"/>
      <c r="H469" s="209"/>
      <c r="I469" s="209"/>
      <c r="J469" s="209"/>
      <c r="K469" s="209"/>
      <c r="L469" s="209"/>
      <c r="M469" s="209"/>
      <c r="N469" s="209"/>
      <c r="O469" s="209"/>
      <c r="P469" s="209"/>
      <c r="Q469" s="209"/>
      <c r="R469" s="209"/>
      <c r="S469" s="209"/>
      <c r="T469" s="209"/>
      <c r="U469" s="209"/>
      <c r="V469" s="209"/>
      <c r="W469" s="209"/>
      <c r="X469" s="209"/>
      <c r="Y469" s="209"/>
      <c r="Z469" s="209"/>
    </row>
    <row r="470" spans="1:26" ht="15.75" customHeight="1">
      <c r="A470" s="209"/>
      <c r="B470" s="209"/>
      <c r="C470" s="209"/>
      <c r="D470" s="209"/>
      <c r="E470" s="209"/>
      <c r="F470" s="209"/>
      <c r="G470" s="209"/>
      <c r="H470" s="209"/>
      <c r="I470" s="209"/>
      <c r="J470" s="209"/>
      <c r="K470" s="209"/>
      <c r="L470" s="209"/>
      <c r="M470" s="209"/>
      <c r="N470" s="209"/>
      <c r="O470" s="209"/>
      <c r="P470" s="209"/>
      <c r="Q470" s="209"/>
      <c r="R470" s="209"/>
      <c r="S470" s="209"/>
      <c r="T470" s="209"/>
      <c r="U470" s="209"/>
      <c r="V470" s="209"/>
      <c r="W470" s="209"/>
      <c r="X470" s="209"/>
      <c r="Y470" s="209"/>
      <c r="Z470" s="209"/>
    </row>
    <row r="471" spans="1:26" ht="15.75" customHeight="1">
      <c r="A471" s="209"/>
      <c r="B471" s="209"/>
      <c r="C471" s="209"/>
      <c r="D471" s="209"/>
      <c r="E471" s="209"/>
      <c r="F471" s="209"/>
      <c r="G471" s="209"/>
      <c r="H471" s="209"/>
      <c r="I471" s="209"/>
      <c r="J471" s="209"/>
      <c r="K471" s="209"/>
      <c r="L471" s="209"/>
      <c r="M471" s="209"/>
      <c r="N471" s="209"/>
      <c r="O471" s="209"/>
      <c r="P471" s="209"/>
      <c r="Q471" s="209"/>
      <c r="R471" s="209"/>
      <c r="S471" s="209"/>
      <c r="T471" s="209"/>
      <c r="U471" s="209"/>
      <c r="V471" s="209"/>
      <c r="W471" s="209"/>
      <c r="X471" s="209"/>
      <c r="Y471" s="209"/>
      <c r="Z471" s="209"/>
    </row>
    <row r="472" spans="1:26" ht="15.75" customHeight="1">
      <c r="A472" s="209"/>
      <c r="B472" s="209"/>
      <c r="C472" s="209"/>
      <c r="D472" s="209"/>
      <c r="E472" s="209"/>
      <c r="F472" s="209"/>
      <c r="G472" s="209"/>
      <c r="H472" s="209"/>
      <c r="I472" s="209"/>
      <c r="J472" s="209"/>
      <c r="K472" s="209"/>
      <c r="L472" s="209"/>
      <c r="M472" s="209"/>
      <c r="N472" s="209"/>
      <c r="O472" s="209"/>
      <c r="P472" s="209"/>
      <c r="Q472" s="209"/>
      <c r="R472" s="209"/>
      <c r="S472" s="209"/>
      <c r="T472" s="209"/>
      <c r="U472" s="209"/>
      <c r="V472" s="209"/>
      <c r="W472" s="209"/>
      <c r="X472" s="209"/>
      <c r="Y472" s="209"/>
      <c r="Z472" s="209"/>
    </row>
    <row r="473" spans="1:26" ht="15.75" customHeight="1">
      <c r="A473" s="209"/>
      <c r="B473" s="209"/>
      <c r="C473" s="209"/>
      <c r="D473" s="209"/>
      <c r="E473" s="209"/>
      <c r="F473" s="209"/>
      <c r="G473" s="209"/>
      <c r="H473" s="209"/>
      <c r="I473" s="209"/>
      <c r="J473" s="209"/>
      <c r="K473" s="209"/>
      <c r="L473" s="209"/>
      <c r="M473" s="209"/>
      <c r="N473" s="209"/>
      <c r="O473" s="209"/>
      <c r="P473" s="209"/>
      <c r="Q473" s="209"/>
      <c r="R473" s="209"/>
      <c r="S473" s="209"/>
      <c r="T473" s="209"/>
      <c r="U473" s="209"/>
      <c r="V473" s="209"/>
      <c r="W473" s="209"/>
      <c r="X473" s="209"/>
      <c r="Y473" s="209"/>
      <c r="Z473" s="209"/>
    </row>
    <row r="474" spans="1:26" ht="15.75" customHeight="1">
      <c r="A474" s="209"/>
      <c r="B474" s="209"/>
      <c r="C474" s="209"/>
      <c r="D474" s="209"/>
      <c r="E474" s="209"/>
      <c r="F474" s="209"/>
      <c r="G474" s="209"/>
      <c r="H474" s="209"/>
      <c r="I474" s="209"/>
      <c r="J474" s="209"/>
      <c r="K474" s="209"/>
      <c r="L474" s="209"/>
      <c r="M474" s="209"/>
      <c r="N474" s="209"/>
      <c r="O474" s="209"/>
      <c r="P474" s="209"/>
      <c r="Q474" s="209"/>
      <c r="R474" s="209"/>
      <c r="S474" s="209"/>
      <c r="T474" s="209"/>
      <c r="U474" s="209"/>
      <c r="V474" s="209"/>
      <c r="W474" s="209"/>
      <c r="X474" s="209"/>
      <c r="Y474" s="209"/>
      <c r="Z474" s="209"/>
    </row>
    <row r="475" spans="1:26" ht="15.75" customHeight="1">
      <c r="A475" s="209"/>
      <c r="B475" s="209"/>
      <c r="C475" s="209"/>
      <c r="D475" s="209"/>
      <c r="E475" s="209"/>
      <c r="F475" s="209"/>
      <c r="G475" s="209"/>
      <c r="H475" s="209"/>
      <c r="I475" s="209"/>
      <c r="J475" s="209"/>
      <c r="K475" s="209"/>
      <c r="L475" s="209"/>
      <c r="M475" s="209"/>
      <c r="N475" s="209"/>
      <c r="O475" s="209"/>
      <c r="P475" s="209"/>
      <c r="Q475" s="209"/>
      <c r="R475" s="209"/>
      <c r="S475" s="209"/>
      <c r="T475" s="209"/>
      <c r="U475" s="209"/>
      <c r="V475" s="209"/>
      <c r="W475" s="209"/>
      <c r="X475" s="209"/>
      <c r="Y475" s="209"/>
      <c r="Z475" s="209"/>
    </row>
    <row r="476" spans="1:26" ht="15.75" customHeight="1">
      <c r="A476" s="209"/>
      <c r="B476" s="209"/>
      <c r="C476" s="209"/>
      <c r="D476" s="209"/>
      <c r="E476" s="209"/>
      <c r="F476" s="209"/>
      <c r="G476" s="209"/>
      <c r="H476" s="209"/>
      <c r="I476" s="209"/>
      <c r="J476" s="209"/>
      <c r="K476" s="209"/>
      <c r="L476" s="209"/>
      <c r="M476" s="209"/>
      <c r="N476" s="209"/>
      <c r="O476" s="209"/>
      <c r="P476" s="209"/>
      <c r="Q476" s="209"/>
      <c r="R476" s="209"/>
      <c r="S476" s="209"/>
      <c r="T476" s="209"/>
      <c r="U476" s="209"/>
      <c r="V476" s="209"/>
      <c r="W476" s="209"/>
      <c r="X476" s="209"/>
      <c r="Y476" s="209"/>
      <c r="Z476" s="209"/>
    </row>
    <row r="477" spans="1:26" ht="15.75" customHeight="1">
      <c r="A477" s="209"/>
      <c r="B477" s="209"/>
      <c r="C477" s="209"/>
      <c r="D477" s="209"/>
      <c r="E477" s="209"/>
      <c r="F477" s="209"/>
      <c r="G477" s="209"/>
      <c r="H477" s="209"/>
      <c r="I477" s="209"/>
      <c r="J477" s="209"/>
      <c r="K477" s="209"/>
      <c r="L477" s="209"/>
      <c r="M477" s="209"/>
      <c r="N477" s="209"/>
      <c r="O477" s="209"/>
      <c r="P477" s="209"/>
      <c r="Q477" s="209"/>
      <c r="R477" s="209"/>
      <c r="S477" s="209"/>
      <c r="T477" s="209"/>
      <c r="U477" s="209"/>
      <c r="V477" s="209"/>
      <c r="W477" s="209"/>
      <c r="X477" s="209"/>
      <c r="Y477" s="209"/>
      <c r="Z477" s="209"/>
    </row>
    <row r="478" spans="1:26" ht="15.75" customHeight="1">
      <c r="A478" s="209"/>
      <c r="B478" s="209"/>
      <c r="C478" s="209"/>
      <c r="D478" s="209"/>
      <c r="E478" s="209"/>
      <c r="F478" s="209"/>
      <c r="G478" s="209"/>
      <c r="H478" s="209"/>
      <c r="I478" s="209"/>
      <c r="J478" s="209"/>
      <c r="K478" s="209"/>
      <c r="L478" s="209"/>
      <c r="M478" s="209"/>
      <c r="N478" s="209"/>
      <c r="O478" s="209"/>
      <c r="P478" s="209"/>
      <c r="Q478" s="209"/>
      <c r="R478" s="209"/>
      <c r="S478" s="209"/>
      <c r="T478" s="209"/>
      <c r="U478" s="209"/>
      <c r="V478" s="209"/>
      <c r="W478" s="209"/>
      <c r="X478" s="209"/>
      <c r="Y478" s="209"/>
      <c r="Z478" s="209"/>
    </row>
    <row r="479" spans="1:26" ht="15.75" customHeight="1">
      <c r="A479" s="209"/>
      <c r="B479" s="209"/>
      <c r="C479" s="209"/>
      <c r="D479" s="209"/>
      <c r="E479" s="209"/>
      <c r="F479" s="209"/>
      <c r="G479" s="209"/>
      <c r="H479" s="209"/>
      <c r="I479" s="209"/>
      <c r="J479" s="209"/>
      <c r="K479" s="209"/>
      <c r="L479" s="209"/>
      <c r="M479" s="209"/>
      <c r="N479" s="209"/>
      <c r="O479" s="209"/>
      <c r="P479" s="209"/>
      <c r="Q479" s="209"/>
      <c r="R479" s="209"/>
      <c r="S479" s="209"/>
      <c r="T479" s="209"/>
      <c r="U479" s="209"/>
      <c r="V479" s="209"/>
      <c r="W479" s="209"/>
      <c r="X479" s="209"/>
      <c r="Y479" s="209"/>
      <c r="Z479" s="209"/>
    </row>
    <row r="480" spans="1:26" ht="15.75" customHeight="1">
      <c r="A480" s="209"/>
      <c r="B480" s="209"/>
      <c r="C480" s="209"/>
      <c r="D480" s="209"/>
      <c r="E480" s="209"/>
      <c r="F480" s="209"/>
      <c r="G480" s="209"/>
      <c r="H480" s="209"/>
      <c r="I480" s="209"/>
      <c r="J480" s="209"/>
      <c r="K480" s="209"/>
      <c r="L480" s="209"/>
      <c r="M480" s="209"/>
      <c r="N480" s="209"/>
      <c r="O480" s="209"/>
      <c r="P480" s="209"/>
      <c r="Q480" s="209"/>
      <c r="R480" s="209"/>
      <c r="S480" s="209"/>
      <c r="T480" s="209"/>
      <c r="U480" s="209"/>
      <c r="V480" s="209"/>
      <c r="W480" s="209"/>
      <c r="X480" s="209"/>
      <c r="Y480" s="209"/>
      <c r="Z480" s="209"/>
    </row>
    <row r="481" spans="1:26" ht="15.75" customHeight="1">
      <c r="A481" s="209"/>
      <c r="B481" s="209"/>
      <c r="C481" s="209"/>
      <c r="D481" s="209"/>
      <c r="E481" s="209"/>
      <c r="F481" s="209"/>
      <c r="G481" s="209"/>
      <c r="H481" s="209"/>
      <c r="I481" s="209"/>
      <c r="J481" s="209"/>
      <c r="K481" s="209"/>
      <c r="L481" s="209"/>
      <c r="M481" s="209"/>
      <c r="N481" s="209"/>
      <c r="O481" s="209"/>
      <c r="P481" s="209"/>
      <c r="Q481" s="209"/>
      <c r="R481" s="209"/>
      <c r="S481" s="209"/>
      <c r="T481" s="209"/>
      <c r="U481" s="209"/>
      <c r="V481" s="209"/>
      <c r="W481" s="209"/>
      <c r="X481" s="209"/>
      <c r="Y481" s="209"/>
      <c r="Z481" s="209"/>
    </row>
    <row r="482" spans="1:26" ht="15.75" customHeight="1">
      <c r="A482" s="209"/>
      <c r="B482" s="209"/>
      <c r="C482" s="209"/>
      <c r="D482" s="209"/>
      <c r="E482" s="209"/>
      <c r="F482" s="209"/>
      <c r="G482" s="209"/>
      <c r="H482" s="209"/>
      <c r="I482" s="209"/>
      <c r="J482" s="209"/>
      <c r="K482" s="209"/>
      <c r="L482" s="209"/>
      <c r="M482" s="209"/>
      <c r="N482" s="209"/>
      <c r="O482" s="209"/>
      <c r="P482" s="209"/>
      <c r="Q482" s="209"/>
      <c r="R482" s="209"/>
      <c r="S482" s="209"/>
      <c r="T482" s="209"/>
      <c r="U482" s="209"/>
      <c r="V482" s="209"/>
      <c r="W482" s="209"/>
      <c r="X482" s="209"/>
      <c r="Y482" s="209"/>
      <c r="Z482" s="209"/>
    </row>
    <row r="483" spans="1:26" ht="15.75" customHeight="1">
      <c r="A483" s="209"/>
      <c r="B483" s="209"/>
      <c r="C483" s="209"/>
      <c r="D483" s="209"/>
      <c r="E483" s="209"/>
      <c r="F483" s="209"/>
      <c r="G483" s="209"/>
      <c r="H483" s="209"/>
      <c r="I483" s="209"/>
      <c r="J483" s="209"/>
      <c r="K483" s="209"/>
      <c r="L483" s="209"/>
      <c r="M483" s="209"/>
      <c r="N483" s="209"/>
      <c r="O483" s="209"/>
      <c r="P483" s="209"/>
      <c r="Q483" s="209"/>
      <c r="R483" s="209"/>
      <c r="S483" s="209"/>
      <c r="T483" s="209"/>
      <c r="U483" s="209"/>
      <c r="V483" s="209"/>
      <c r="W483" s="209"/>
      <c r="X483" s="209"/>
      <c r="Y483" s="209"/>
      <c r="Z483" s="209"/>
    </row>
    <row r="484" spans="1:26" ht="15.75" customHeight="1">
      <c r="A484" s="209"/>
      <c r="B484" s="209"/>
      <c r="C484" s="209"/>
      <c r="D484" s="209"/>
      <c r="E484" s="209"/>
      <c r="F484" s="209"/>
      <c r="G484" s="209"/>
      <c r="H484" s="209"/>
      <c r="I484" s="209"/>
      <c r="J484" s="209"/>
      <c r="K484" s="209"/>
      <c r="L484" s="209"/>
      <c r="M484" s="209"/>
      <c r="N484" s="209"/>
      <c r="O484" s="209"/>
      <c r="P484" s="209"/>
      <c r="Q484" s="209"/>
      <c r="R484" s="209"/>
      <c r="S484" s="209"/>
      <c r="T484" s="209"/>
      <c r="U484" s="209"/>
      <c r="V484" s="209"/>
      <c r="W484" s="209"/>
      <c r="X484" s="209"/>
      <c r="Y484" s="209"/>
      <c r="Z484" s="209"/>
    </row>
    <row r="485" spans="1:26" ht="15.75" customHeight="1">
      <c r="A485" s="209"/>
      <c r="B485" s="209"/>
      <c r="C485" s="209"/>
      <c r="D485" s="209"/>
      <c r="E485" s="209"/>
      <c r="F485" s="209"/>
      <c r="G485" s="209"/>
      <c r="H485" s="209"/>
      <c r="I485" s="209"/>
      <c r="J485" s="209"/>
      <c r="K485" s="209"/>
      <c r="L485" s="209"/>
      <c r="M485" s="209"/>
      <c r="N485" s="209"/>
      <c r="O485" s="209"/>
      <c r="P485" s="209"/>
      <c r="Q485" s="209"/>
      <c r="R485" s="209"/>
      <c r="S485" s="209"/>
      <c r="T485" s="209"/>
      <c r="U485" s="209"/>
      <c r="V485" s="209"/>
      <c r="W485" s="209"/>
      <c r="X485" s="209"/>
      <c r="Y485" s="209"/>
      <c r="Z485" s="209"/>
    </row>
    <row r="486" spans="1:26" ht="15.75" customHeight="1">
      <c r="A486" s="209"/>
      <c r="B486" s="209"/>
      <c r="C486" s="209"/>
      <c r="D486" s="209"/>
      <c r="E486" s="209"/>
      <c r="F486" s="209"/>
      <c r="G486" s="209"/>
      <c r="H486" s="209"/>
      <c r="I486" s="209"/>
      <c r="J486" s="209"/>
      <c r="K486" s="209"/>
      <c r="L486" s="209"/>
      <c r="M486" s="209"/>
      <c r="N486" s="209"/>
      <c r="O486" s="209"/>
      <c r="P486" s="209"/>
      <c r="Q486" s="209"/>
      <c r="R486" s="209"/>
      <c r="S486" s="209"/>
      <c r="T486" s="209"/>
      <c r="U486" s="209"/>
      <c r="V486" s="209"/>
      <c r="W486" s="209"/>
      <c r="X486" s="209"/>
      <c r="Y486" s="209"/>
      <c r="Z486" s="209"/>
    </row>
    <row r="487" spans="1:26" ht="15.75" customHeight="1">
      <c r="A487" s="209"/>
      <c r="B487" s="209"/>
      <c r="C487" s="209"/>
      <c r="D487" s="209"/>
      <c r="E487" s="209"/>
      <c r="F487" s="209"/>
      <c r="G487" s="209"/>
      <c r="H487" s="209"/>
      <c r="I487" s="209"/>
      <c r="J487" s="209"/>
      <c r="K487" s="209"/>
      <c r="L487" s="209"/>
      <c r="M487" s="209"/>
      <c r="N487" s="209"/>
      <c r="O487" s="209"/>
      <c r="P487" s="209"/>
      <c r="Q487" s="209"/>
      <c r="R487" s="209"/>
      <c r="S487" s="209"/>
      <c r="T487" s="209"/>
      <c r="U487" s="209"/>
      <c r="V487" s="209"/>
      <c r="W487" s="209"/>
      <c r="X487" s="209"/>
      <c r="Y487" s="209"/>
      <c r="Z487" s="209"/>
    </row>
    <row r="488" spans="1:26" ht="15.75" customHeight="1">
      <c r="A488" s="209"/>
      <c r="B488" s="209"/>
      <c r="C488" s="209"/>
      <c r="D488" s="209"/>
      <c r="E488" s="209"/>
      <c r="F488" s="209"/>
      <c r="G488" s="209"/>
      <c r="H488" s="209"/>
      <c r="I488" s="209"/>
      <c r="J488" s="209"/>
      <c r="K488" s="209"/>
      <c r="L488" s="209"/>
      <c r="M488" s="209"/>
      <c r="N488" s="209"/>
      <c r="O488" s="209"/>
      <c r="P488" s="209"/>
      <c r="Q488" s="209"/>
      <c r="R488" s="209"/>
      <c r="S488" s="209"/>
      <c r="T488" s="209"/>
      <c r="U488" s="209"/>
      <c r="V488" s="209"/>
      <c r="W488" s="209"/>
      <c r="X488" s="209"/>
      <c r="Y488" s="209"/>
      <c r="Z488" s="209"/>
    </row>
    <row r="489" spans="1:26" ht="15.75" customHeight="1">
      <c r="A489" s="209"/>
      <c r="B489" s="209"/>
      <c r="C489" s="209"/>
      <c r="D489" s="209"/>
      <c r="E489" s="209"/>
      <c r="F489" s="209"/>
      <c r="G489" s="209"/>
      <c r="H489" s="209"/>
      <c r="I489" s="209"/>
      <c r="J489" s="209"/>
      <c r="K489" s="209"/>
      <c r="L489" s="209"/>
      <c r="M489" s="209"/>
      <c r="N489" s="209"/>
      <c r="O489" s="209"/>
      <c r="P489" s="209"/>
      <c r="Q489" s="209"/>
      <c r="R489" s="209"/>
      <c r="S489" s="209"/>
      <c r="T489" s="209"/>
      <c r="U489" s="209"/>
      <c r="V489" s="209"/>
      <c r="W489" s="209"/>
      <c r="X489" s="209"/>
      <c r="Y489" s="209"/>
      <c r="Z489" s="209"/>
    </row>
    <row r="490" spans="1:26" ht="15.75" customHeight="1">
      <c r="A490" s="209"/>
      <c r="B490" s="209"/>
      <c r="C490" s="209"/>
      <c r="D490" s="209"/>
      <c r="E490" s="209"/>
      <c r="F490" s="209"/>
      <c r="G490" s="209"/>
      <c r="H490" s="209"/>
      <c r="I490" s="209"/>
      <c r="J490" s="209"/>
      <c r="K490" s="209"/>
      <c r="L490" s="209"/>
      <c r="M490" s="209"/>
      <c r="N490" s="209"/>
      <c r="O490" s="209"/>
      <c r="P490" s="209"/>
      <c r="Q490" s="209"/>
      <c r="R490" s="209"/>
      <c r="S490" s="209"/>
      <c r="T490" s="209"/>
      <c r="U490" s="209"/>
      <c r="V490" s="209"/>
      <c r="W490" s="209"/>
      <c r="X490" s="209"/>
      <c r="Y490" s="209"/>
      <c r="Z490" s="209"/>
    </row>
    <row r="491" spans="1:26" ht="15.75" customHeight="1">
      <c r="A491" s="209"/>
      <c r="B491" s="209"/>
      <c r="C491" s="209"/>
      <c r="D491" s="209"/>
      <c r="E491" s="209"/>
      <c r="F491" s="209"/>
      <c r="G491" s="209"/>
      <c r="H491" s="209"/>
      <c r="I491" s="209"/>
      <c r="J491" s="209"/>
      <c r="K491" s="209"/>
      <c r="L491" s="209"/>
      <c r="M491" s="209"/>
      <c r="N491" s="209"/>
      <c r="O491" s="209"/>
      <c r="P491" s="209"/>
      <c r="Q491" s="209"/>
      <c r="R491" s="209"/>
      <c r="S491" s="209"/>
      <c r="T491" s="209"/>
      <c r="U491" s="209"/>
      <c r="V491" s="209"/>
      <c r="W491" s="209"/>
      <c r="X491" s="209"/>
      <c r="Y491" s="209"/>
      <c r="Z491" s="209"/>
    </row>
    <row r="492" spans="1:26" ht="15.75" customHeight="1">
      <c r="A492" s="209"/>
      <c r="B492" s="209"/>
      <c r="C492" s="209"/>
      <c r="D492" s="209"/>
      <c r="E492" s="209"/>
      <c r="F492" s="209"/>
      <c r="G492" s="209"/>
      <c r="H492" s="209"/>
      <c r="I492" s="209"/>
      <c r="J492" s="209"/>
      <c r="K492" s="209"/>
      <c r="L492" s="209"/>
      <c r="M492" s="209"/>
      <c r="N492" s="209"/>
      <c r="O492" s="209"/>
      <c r="P492" s="209"/>
      <c r="Q492" s="209"/>
      <c r="R492" s="209"/>
      <c r="S492" s="209"/>
      <c r="T492" s="209"/>
      <c r="U492" s="209"/>
      <c r="V492" s="209"/>
      <c r="W492" s="209"/>
      <c r="X492" s="209"/>
      <c r="Y492" s="209"/>
      <c r="Z492" s="209"/>
    </row>
    <row r="493" spans="1:26" ht="15.75" customHeight="1">
      <c r="A493" s="209"/>
      <c r="B493" s="209"/>
      <c r="C493" s="209"/>
      <c r="D493" s="209"/>
      <c r="E493" s="209"/>
      <c r="F493" s="209"/>
      <c r="G493" s="209"/>
      <c r="H493" s="209"/>
      <c r="I493" s="209"/>
      <c r="J493" s="209"/>
      <c r="K493" s="209"/>
      <c r="L493" s="209"/>
      <c r="M493" s="209"/>
      <c r="N493" s="209"/>
      <c r="O493" s="209"/>
      <c r="P493" s="209"/>
      <c r="Q493" s="209"/>
      <c r="R493" s="209"/>
      <c r="S493" s="209"/>
      <c r="T493" s="209"/>
      <c r="U493" s="209"/>
      <c r="V493" s="209"/>
      <c r="W493" s="209"/>
      <c r="X493" s="209"/>
      <c r="Y493" s="209"/>
      <c r="Z493" s="209"/>
    </row>
    <row r="494" spans="1:26" ht="15.75" customHeight="1">
      <c r="A494" s="209"/>
      <c r="B494" s="209"/>
      <c r="C494" s="209"/>
      <c r="D494" s="209"/>
      <c r="E494" s="209"/>
      <c r="F494" s="209"/>
      <c r="G494" s="209"/>
      <c r="H494" s="209"/>
      <c r="I494" s="209"/>
      <c r="J494" s="209"/>
      <c r="K494" s="209"/>
      <c r="L494" s="209"/>
      <c r="M494" s="209"/>
      <c r="N494" s="209"/>
      <c r="O494" s="209"/>
      <c r="P494" s="209"/>
      <c r="Q494" s="209"/>
      <c r="R494" s="209"/>
      <c r="S494" s="209"/>
      <c r="T494" s="209"/>
      <c r="U494" s="209"/>
      <c r="V494" s="209"/>
      <c r="W494" s="209"/>
      <c r="X494" s="209"/>
      <c r="Y494" s="209"/>
      <c r="Z494" s="209"/>
    </row>
    <row r="495" spans="1:26" ht="15.75" customHeight="1">
      <c r="A495" s="209"/>
      <c r="B495" s="209"/>
      <c r="C495" s="209"/>
      <c r="D495" s="209"/>
      <c r="E495" s="209"/>
      <c r="F495" s="209"/>
      <c r="G495" s="209"/>
      <c r="H495" s="209"/>
      <c r="I495" s="209"/>
      <c r="J495" s="209"/>
      <c r="K495" s="209"/>
      <c r="L495" s="209"/>
      <c r="M495" s="209"/>
      <c r="N495" s="209"/>
      <c r="O495" s="209"/>
      <c r="P495" s="209"/>
      <c r="Q495" s="209"/>
      <c r="R495" s="209"/>
      <c r="S495" s="209"/>
      <c r="T495" s="209"/>
      <c r="U495" s="209"/>
      <c r="V495" s="209"/>
      <c r="W495" s="209"/>
      <c r="X495" s="209"/>
      <c r="Y495" s="209"/>
      <c r="Z495" s="209"/>
    </row>
    <row r="496" spans="1:26" ht="15.75" customHeight="1">
      <c r="A496" s="209"/>
      <c r="B496" s="209"/>
      <c r="C496" s="209"/>
      <c r="D496" s="209"/>
      <c r="E496" s="209"/>
      <c r="F496" s="209"/>
      <c r="G496" s="209"/>
      <c r="H496" s="209"/>
      <c r="I496" s="209"/>
      <c r="J496" s="209"/>
      <c r="K496" s="209"/>
      <c r="L496" s="209"/>
      <c r="M496" s="209"/>
      <c r="N496" s="209"/>
      <c r="O496" s="209"/>
      <c r="P496" s="209"/>
      <c r="Q496" s="209"/>
      <c r="R496" s="209"/>
      <c r="S496" s="209"/>
      <c r="T496" s="209"/>
      <c r="U496" s="209"/>
      <c r="V496" s="209"/>
      <c r="W496" s="209"/>
      <c r="X496" s="209"/>
      <c r="Y496" s="209"/>
      <c r="Z496" s="209"/>
    </row>
    <row r="497" spans="1:26" ht="15.75" customHeight="1">
      <c r="A497" s="209"/>
      <c r="B497" s="209"/>
      <c r="C497" s="209"/>
      <c r="D497" s="209"/>
      <c r="E497" s="209"/>
      <c r="F497" s="209"/>
      <c r="G497" s="209"/>
      <c r="H497" s="209"/>
      <c r="I497" s="209"/>
      <c r="J497" s="209"/>
      <c r="K497" s="209"/>
      <c r="L497" s="209"/>
      <c r="M497" s="209"/>
      <c r="N497" s="209"/>
      <c r="O497" s="209"/>
      <c r="P497" s="209"/>
      <c r="Q497" s="209"/>
      <c r="R497" s="209"/>
      <c r="S497" s="209"/>
      <c r="T497" s="209"/>
      <c r="U497" s="209"/>
      <c r="V497" s="209"/>
      <c r="W497" s="209"/>
      <c r="X497" s="209"/>
      <c r="Y497" s="209"/>
      <c r="Z497" s="209"/>
    </row>
    <row r="498" spans="1:26" ht="15.75" customHeight="1">
      <c r="A498" s="209"/>
      <c r="B498" s="209"/>
      <c r="C498" s="209"/>
      <c r="D498" s="209"/>
      <c r="E498" s="209"/>
      <c r="F498" s="209"/>
      <c r="G498" s="209"/>
      <c r="H498" s="209"/>
      <c r="I498" s="209"/>
      <c r="J498" s="209"/>
      <c r="K498" s="209"/>
      <c r="L498" s="209"/>
      <c r="M498" s="209"/>
      <c r="N498" s="209"/>
      <c r="O498" s="209"/>
      <c r="P498" s="209"/>
      <c r="Q498" s="209"/>
      <c r="R498" s="209"/>
      <c r="S498" s="209"/>
      <c r="T498" s="209"/>
      <c r="U498" s="209"/>
      <c r="V498" s="209"/>
      <c r="W498" s="209"/>
      <c r="X498" s="209"/>
      <c r="Y498" s="209"/>
      <c r="Z498" s="209"/>
    </row>
    <row r="499" spans="1:26" ht="15.75" customHeight="1">
      <c r="A499" s="209"/>
      <c r="B499" s="209"/>
      <c r="C499" s="209"/>
      <c r="D499" s="209"/>
      <c r="E499" s="209"/>
      <c r="F499" s="209"/>
      <c r="G499" s="209"/>
      <c r="H499" s="209"/>
      <c r="I499" s="209"/>
      <c r="J499" s="209"/>
      <c r="K499" s="209"/>
      <c r="L499" s="209"/>
      <c r="M499" s="209"/>
      <c r="N499" s="209"/>
      <c r="O499" s="209"/>
      <c r="P499" s="209"/>
      <c r="Q499" s="209"/>
      <c r="R499" s="209"/>
      <c r="S499" s="209"/>
      <c r="T499" s="209"/>
      <c r="U499" s="209"/>
      <c r="V499" s="209"/>
      <c r="W499" s="209"/>
      <c r="X499" s="209"/>
      <c r="Y499" s="209"/>
      <c r="Z499" s="209"/>
    </row>
    <row r="500" spans="1:26" ht="15.75" customHeight="1">
      <c r="A500" s="209"/>
      <c r="B500" s="209"/>
      <c r="C500" s="209"/>
      <c r="D500" s="209"/>
      <c r="E500" s="209"/>
      <c r="F500" s="209"/>
      <c r="G500" s="209"/>
      <c r="H500" s="209"/>
      <c r="I500" s="209"/>
      <c r="J500" s="209"/>
      <c r="K500" s="209"/>
      <c r="L500" s="209"/>
      <c r="M500" s="209"/>
      <c r="N500" s="209"/>
      <c r="O500" s="209"/>
      <c r="P500" s="209"/>
      <c r="Q500" s="209"/>
      <c r="R500" s="209"/>
      <c r="S500" s="209"/>
      <c r="T500" s="209"/>
      <c r="U500" s="209"/>
      <c r="V500" s="209"/>
      <c r="W500" s="209"/>
      <c r="X500" s="209"/>
      <c r="Y500" s="209"/>
      <c r="Z500" s="209"/>
    </row>
    <row r="501" spans="1:26" ht="15.75" customHeight="1">
      <c r="A501" s="209"/>
      <c r="B501" s="209"/>
      <c r="C501" s="209"/>
      <c r="D501" s="209"/>
      <c r="E501" s="209"/>
      <c r="F501" s="209"/>
      <c r="G501" s="209"/>
      <c r="H501" s="209"/>
      <c r="I501" s="209"/>
      <c r="J501" s="209"/>
      <c r="K501" s="209"/>
      <c r="L501" s="209"/>
      <c r="M501" s="209"/>
      <c r="N501" s="209"/>
      <c r="O501" s="209"/>
      <c r="P501" s="209"/>
      <c r="Q501" s="209"/>
      <c r="R501" s="209"/>
      <c r="S501" s="209"/>
      <c r="T501" s="209"/>
      <c r="U501" s="209"/>
      <c r="V501" s="209"/>
      <c r="W501" s="209"/>
      <c r="X501" s="209"/>
      <c r="Y501" s="209"/>
      <c r="Z501" s="209"/>
    </row>
    <row r="502" spans="1:26" ht="15.75" customHeight="1">
      <c r="A502" s="209"/>
      <c r="B502" s="209"/>
      <c r="C502" s="209"/>
      <c r="D502" s="209"/>
      <c r="E502" s="209"/>
      <c r="F502" s="209"/>
      <c r="G502" s="209"/>
      <c r="H502" s="209"/>
      <c r="I502" s="209"/>
      <c r="J502" s="209"/>
      <c r="K502" s="209"/>
      <c r="L502" s="209"/>
      <c r="M502" s="209"/>
      <c r="N502" s="209"/>
      <c r="O502" s="209"/>
      <c r="P502" s="209"/>
      <c r="Q502" s="209"/>
      <c r="R502" s="209"/>
      <c r="S502" s="209"/>
      <c r="T502" s="209"/>
      <c r="U502" s="209"/>
      <c r="V502" s="209"/>
      <c r="W502" s="209"/>
      <c r="X502" s="209"/>
      <c r="Y502" s="209"/>
      <c r="Z502" s="209"/>
    </row>
    <row r="503" spans="1:26" ht="15.75" customHeight="1">
      <c r="A503" s="209"/>
      <c r="B503" s="209"/>
      <c r="C503" s="209"/>
      <c r="D503" s="209"/>
      <c r="E503" s="209"/>
      <c r="F503" s="209"/>
      <c r="G503" s="209"/>
      <c r="H503" s="209"/>
      <c r="I503" s="209"/>
      <c r="J503" s="209"/>
      <c r="K503" s="209"/>
      <c r="L503" s="209"/>
      <c r="M503" s="209"/>
      <c r="N503" s="209"/>
      <c r="O503" s="209"/>
      <c r="P503" s="209"/>
      <c r="Q503" s="209"/>
      <c r="R503" s="209"/>
      <c r="S503" s="209"/>
      <c r="T503" s="209"/>
      <c r="U503" s="209"/>
      <c r="V503" s="209"/>
      <c r="W503" s="209"/>
      <c r="X503" s="209"/>
      <c r="Y503" s="209"/>
      <c r="Z503" s="209"/>
    </row>
    <row r="504" spans="1:26" ht="15.75" customHeight="1">
      <c r="A504" s="209"/>
      <c r="B504" s="209"/>
      <c r="C504" s="209"/>
      <c r="D504" s="209"/>
      <c r="E504" s="209"/>
      <c r="F504" s="209"/>
      <c r="G504" s="209"/>
      <c r="H504" s="209"/>
      <c r="I504" s="209"/>
      <c r="J504" s="209"/>
      <c r="K504" s="209"/>
      <c r="L504" s="209"/>
      <c r="M504" s="209"/>
      <c r="N504" s="209"/>
      <c r="O504" s="209"/>
      <c r="P504" s="209"/>
      <c r="Q504" s="209"/>
      <c r="R504" s="209"/>
      <c r="S504" s="209"/>
      <c r="T504" s="209"/>
      <c r="U504" s="209"/>
      <c r="V504" s="209"/>
      <c r="W504" s="209"/>
      <c r="X504" s="209"/>
      <c r="Y504" s="209"/>
      <c r="Z504" s="209"/>
    </row>
    <row r="505" spans="1:26" ht="15.75" customHeight="1">
      <c r="A505" s="209"/>
      <c r="B505" s="209"/>
      <c r="C505" s="209"/>
      <c r="D505" s="209"/>
      <c r="E505" s="209"/>
      <c r="F505" s="209"/>
      <c r="G505" s="209"/>
      <c r="H505" s="209"/>
      <c r="I505" s="209"/>
      <c r="J505" s="209"/>
      <c r="K505" s="209"/>
      <c r="L505" s="209"/>
      <c r="M505" s="209"/>
      <c r="N505" s="209"/>
      <c r="O505" s="209"/>
      <c r="P505" s="209"/>
      <c r="Q505" s="209"/>
      <c r="R505" s="209"/>
      <c r="S505" s="209"/>
      <c r="T505" s="209"/>
      <c r="U505" s="209"/>
      <c r="V505" s="209"/>
      <c r="W505" s="209"/>
      <c r="X505" s="209"/>
      <c r="Y505" s="209"/>
      <c r="Z505" s="209"/>
    </row>
    <row r="506" spans="1:26" ht="15.75" customHeight="1">
      <c r="A506" s="209"/>
      <c r="B506" s="209"/>
      <c r="C506" s="209"/>
      <c r="D506" s="209"/>
      <c r="E506" s="209"/>
      <c r="F506" s="209"/>
      <c r="G506" s="209"/>
      <c r="H506" s="209"/>
      <c r="I506" s="209"/>
      <c r="J506" s="209"/>
      <c r="K506" s="209"/>
      <c r="L506" s="209"/>
      <c r="M506" s="209"/>
      <c r="N506" s="209"/>
      <c r="O506" s="209"/>
      <c r="P506" s="209"/>
      <c r="Q506" s="209"/>
      <c r="R506" s="209"/>
      <c r="S506" s="209"/>
      <c r="T506" s="209"/>
      <c r="U506" s="209"/>
      <c r="V506" s="209"/>
      <c r="W506" s="209"/>
      <c r="X506" s="209"/>
      <c r="Y506" s="209"/>
      <c r="Z506" s="209"/>
    </row>
    <row r="507" spans="1:26" ht="15.75" customHeight="1">
      <c r="A507" s="209"/>
      <c r="B507" s="209"/>
      <c r="C507" s="209"/>
      <c r="D507" s="209"/>
      <c r="E507" s="209"/>
      <c r="F507" s="209"/>
      <c r="G507" s="209"/>
      <c r="H507" s="209"/>
      <c r="I507" s="209"/>
      <c r="J507" s="209"/>
      <c r="K507" s="209"/>
      <c r="L507" s="209"/>
      <c r="M507" s="209"/>
      <c r="N507" s="209"/>
      <c r="O507" s="209"/>
      <c r="P507" s="209"/>
      <c r="Q507" s="209"/>
      <c r="R507" s="209"/>
      <c r="S507" s="209"/>
      <c r="T507" s="209"/>
      <c r="U507" s="209"/>
      <c r="V507" s="209"/>
      <c r="W507" s="209"/>
      <c r="X507" s="209"/>
      <c r="Y507" s="209"/>
      <c r="Z507" s="209"/>
    </row>
    <row r="508" spans="1:26" ht="15.75" customHeight="1">
      <c r="A508" s="209"/>
      <c r="B508" s="209"/>
      <c r="C508" s="209"/>
      <c r="D508" s="209"/>
      <c r="E508" s="209"/>
      <c r="F508" s="209"/>
      <c r="G508" s="209"/>
      <c r="H508" s="209"/>
      <c r="I508" s="209"/>
      <c r="J508" s="209"/>
      <c r="K508" s="209"/>
      <c r="L508" s="209"/>
      <c r="M508" s="209"/>
      <c r="N508" s="209"/>
      <c r="O508" s="209"/>
      <c r="P508" s="209"/>
      <c r="Q508" s="209"/>
      <c r="R508" s="209"/>
      <c r="S508" s="209"/>
      <c r="T508" s="209"/>
      <c r="U508" s="209"/>
      <c r="V508" s="209"/>
      <c r="W508" s="209"/>
      <c r="X508" s="209"/>
      <c r="Y508" s="209"/>
      <c r="Z508" s="209"/>
    </row>
    <row r="509" spans="1:26" ht="15.75" customHeight="1">
      <c r="A509" s="209"/>
      <c r="B509" s="209"/>
      <c r="C509" s="209"/>
      <c r="D509" s="209"/>
      <c r="E509" s="209"/>
      <c r="F509" s="209"/>
      <c r="G509" s="209"/>
      <c r="H509" s="209"/>
      <c r="I509" s="209"/>
      <c r="J509" s="209"/>
      <c r="K509" s="209"/>
      <c r="L509" s="209"/>
      <c r="M509" s="209"/>
      <c r="N509" s="209"/>
      <c r="O509" s="209"/>
      <c r="P509" s="209"/>
      <c r="Q509" s="209"/>
      <c r="R509" s="209"/>
      <c r="S509" s="209"/>
      <c r="T509" s="209"/>
      <c r="U509" s="209"/>
      <c r="V509" s="209"/>
      <c r="W509" s="209"/>
      <c r="X509" s="209"/>
      <c r="Y509" s="209"/>
      <c r="Z509" s="209"/>
    </row>
    <row r="510" spans="1:26" ht="15.75" customHeight="1">
      <c r="A510" s="209"/>
      <c r="B510" s="209"/>
      <c r="C510" s="209"/>
      <c r="D510" s="209"/>
      <c r="E510" s="209"/>
      <c r="F510" s="209"/>
      <c r="G510" s="209"/>
      <c r="H510" s="209"/>
      <c r="I510" s="209"/>
      <c r="J510" s="209"/>
      <c r="K510" s="209"/>
      <c r="L510" s="209"/>
      <c r="M510" s="209"/>
      <c r="N510" s="209"/>
      <c r="O510" s="209"/>
      <c r="P510" s="209"/>
      <c r="Q510" s="209"/>
      <c r="R510" s="209"/>
      <c r="S510" s="209"/>
      <c r="T510" s="209"/>
      <c r="U510" s="209"/>
      <c r="V510" s="209"/>
      <c r="W510" s="209"/>
      <c r="X510" s="209"/>
      <c r="Y510" s="209"/>
      <c r="Z510" s="209"/>
    </row>
    <row r="511" spans="1:26" ht="15.75" customHeight="1">
      <c r="A511" s="209"/>
      <c r="B511" s="209"/>
      <c r="C511" s="209"/>
      <c r="D511" s="209"/>
      <c r="E511" s="209"/>
      <c r="F511" s="209"/>
      <c r="G511" s="209"/>
      <c r="H511" s="209"/>
      <c r="I511" s="209"/>
      <c r="J511" s="209"/>
      <c r="K511" s="209"/>
      <c r="L511" s="209"/>
      <c r="M511" s="209"/>
      <c r="N511" s="209"/>
      <c r="O511" s="209"/>
      <c r="P511" s="209"/>
      <c r="Q511" s="209"/>
      <c r="R511" s="209"/>
      <c r="S511" s="209"/>
      <c r="T511" s="209"/>
      <c r="U511" s="209"/>
      <c r="V511" s="209"/>
      <c r="W511" s="209"/>
      <c r="X511" s="209"/>
      <c r="Y511" s="209"/>
      <c r="Z511" s="209"/>
    </row>
    <row r="512" spans="1:26" ht="15.75" customHeight="1">
      <c r="A512" s="209"/>
      <c r="B512" s="209"/>
      <c r="C512" s="209"/>
      <c r="D512" s="209"/>
      <c r="E512" s="209"/>
      <c r="F512" s="209"/>
      <c r="G512" s="209"/>
      <c r="H512" s="209"/>
      <c r="I512" s="209"/>
      <c r="J512" s="209"/>
      <c r="K512" s="209"/>
      <c r="L512" s="209"/>
      <c r="M512" s="209"/>
      <c r="N512" s="209"/>
      <c r="O512" s="209"/>
      <c r="P512" s="209"/>
      <c r="Q512" s="209"/>
      <c r="R512" s="209"/>
      <c r="S512" s="209"/>
      <c r="T512" s="209"/>
      <c r="U512" s="209"/>
      <c r="V512" s="209"/>
      <c r="W512" s="209"/>
      <c r="X512" s="209"/>
      <c r="Y512" s="209"/>
      <c r="Z512" s="209"/>
    </row>
    <row r="513" spans="1:26" ht="15.75" customHeight="1">
      <c r="A513" s="209"/>
      <c r="B513" s="209"/>
      <c r="C513" s="209"/>
      <c r="D513" s="209"/>
      <c r="E513" s="209"/>
      <c r="F513" s="209"/>
      <c r="G513" s="209"/>
      <c r="H513" s="209"/>
      <c r="I513" s="209"/>
      <c r="J513" s="209"/>
      <c r="K513" s="209"/>
      <c r="L513" s="209"/>
      <c r="M513" s="209"/>
      <c r="N513" s="209"/>
      <c r="O513" s="209"/>
      <c r="P513" s="209"/>
      <c r="Q513" s="209"/>
      <c r="R513" s="209"/>
      <c r="S513" s="209"/>
      <c r="T513" s="209"/>
      <c r="U513" s="209"/>
      <c r="V513" s="209"/>
      <c r="W513" s="209"/>
      <c r="X513" s="209"/>
      <c r="Y513" s="209"/>
      <c r="Z513" s="209"/>
    </row>
    <row r="514" spans="1:26" ht="15.75" customHeight="1">
      <c r="A514" s="209"/>
      <c r="B514" s="209"/>
      <c r="C514" s="209"/>
      <c r="D514" s="209"/>
      <c r="E514" s="209"/>
      <c r="F514" s="209"/>
      <c r="G514" s="209"/>
      <c r="H514" s="209"/>
      <c r="I514" s="209"/>
      <c r="J514" s="209"/>
      <c r="K514" s="209"/>
      <c r="L514" s="209"/>
      <c r="M514" s="209"/>
      <c r="N514" s="209"/>
      <c r="O514" s="209"/>
      <c r="P514" s="209"/>
      <c r="Q514" s="209"/>
      <c r="R514" s="209"/>
      <c r="S514" s="209"/>
      <c r="T514" s="209"/>
      <c r="U514" s="209"/>
      <c r="V514" s="209"/>
      <c r="W514" s="209"/>
      <c r="X514" s="209"/>
      <c r="Y514" s="209"/>
      <c r="Z514" s="209"/>
    </row>
    <row r="515" spans="1:26" ht="15.75" customHeight="1">
      <c r="A515" s="209"/>
      <c r="B515" s="209"/>
      <c r="C515" s="209"/>
      <c r="D515" s="209"/>
      <c r="E515" s="209"/>
      <c r="F515" s="209"/>
      <c r="G515" s="209"/>
      <c r="H515" s="209"/>
      <c r="I515" s="209"/>
      <c r="J515" s="209"/>
      <c r="K515" s="209"/>
      <c r="L515" s="209"/>
      <c r="M515" s="209"/>
      <c r="N515" s="209"/>
      <c r="O515" s="209"/>
      <c r="P515" s="209"/>
      <c r="Q515" s="209"/>
      <c r="R515" s="209"/>
      <c r="S515" s="209"/>
      <c r="T515" s="209"/>
      <c r="U515" s="209"/>
      <c r="V515" s="209"/>
      <c r="W515" s="209"/>
      <c r="X515" s="209"/>
      <c r="Y515" s="209"/>
      <c r="Z515" s="209"/>
    </row>
    <row r="516" spans="1:26" ht="15.75" customHeight="1">
      <c r="A516" s="209"/>
      <c r="B516" s="209"/>
      <c r="C516" s="209"/>
      <c r="D516" s="209"/>
      <c r="E516" s="209"/>
      <c r="F516" s="209"/>
      <c r="G516" s="209"/>
      <c r="H516" s="209"/>
      <c r="I516" s="209"/>
      <c r="J516" s="209"/>
      <c r="K516" s="209"/>
      <c r="L516" s="209"/>
      <c r="M516" s="209"/>
      <c r="N516" s="209"/>
      <c r="O516" s="209"/>
      <c r="P516" s="209"/>
      <c r="Q516" s="209"/>
      <c r="R516" s="209"/>
      <c r="S516" s="209"/>
      <c r="T516" s="209"/>
      <c r="U516" s="209"/>
      <c r="V516" s="209"/>
      <c r="W516" s="209"/>
      <c r="X516" s="209"/>
      <c r="Y516" s="209"/>
      <c r="Z516" s="209"/>
    </row>
    <row r="517" spans="1:26" ht="15.75" customHeight="1">
      <c r="A517" s="209"/>
      <c r="B517" s="209"/>
      <c r="C517" s="209"/>
      <c r="D517" s="209"/>
      <c r="E517" s="209"/>
      <c r="F517" s="209"/>
      <c r="G517" s="209"/>
      <c r="H517" s="209"/>
      <c r="I517" s="209"/>
      <c r="J517" s="209"/>
      <c r="K517" s="209"/>
      <c r="L517" s="209"/>
      <c r="M517" s="209"/>
      <c r="N517" s="209"/>
      <c r="O517" s="209"/>
      <c r="P517" s="209"/>
      <c r="Q517" s="209"/>
      <c r="R517" s="209"/>
      <c r="S517" s="209"/>
      <c r="T517" s="209"/>
      <c r="U517" s="209"/>
      <c r="V517" s="209"/>
      <c r="W517" s="209"/>
      <c r="X517" s="209"/>
      <c r="Y517" s="209"/>
      <c r="Z517" s="209"/>
    </row>
    <row r="518" spans="1:26" ht="15.75" customHeight="1">
      <c r="A518" s="209"/>
      <c r="B518" s="209"/>
      <c r="C518" s="209"/>
      <c r="D518" s="209"/>
      <c r="E518" s="209"/>
      <c r="F518" s="209"/>
      <c r="G518" s="209"/>
      <c r="H518" s="209"/>
      <c r="I518" s="209"/>
      <c r="J518" s="209"/>
      <c r="K518" s="209"/>
      <c r="L518" s="209"/>
      <c r="M518" s="209"/>
      <c r="N518" s="209"/>
      <c r="O518" s="209"/>
      <c r="P518" s="209"/>
      <c r="Q518" s="209"/>
      <c r="R518" s="209"/>
      <c r="S518" s="209"/>
      <c r="T518" s="209"/>
      <c r="U518" s="209"/>
      <c r="V518" s="209"/>
      <c r="W518" s="209"/>
      <c r="X518" s="209"/>
      <c r="Y518" s="209"/>
      <c r="Z518" s="209"/>
    </row>
    <row r="519" spans="1:26" ht="15.75" customHeight="1">
      <c r="A519" s="209"/>
      <c r="B519" s="209"/>
      <c r="C519" s="209"/>
      <c r="D519" s="209"/>
      <c r="E519" s="209"/>
      <c r="F519" s="209"/>
      <c r="G519" s="209"/>
      <c r="H519" s="209"/>
      <c r="I519" s="209"/>
      <c r="J519" s="209"/>
      <c r="K519" s="209"/>
      <c r="L519" s="209"/>
      <c r="M519" s="209"/>
      <c r="N519" s="209"/>
      <c r="O519" s="209"/>
      <c r="P519" s="209"/>
      <c r="Q519" s="209"/>
      <c r="R519" s="209"/>
      <c r="S519" s="209"/>
      <c r="T519" s="209"/>
      <c r="U519" s="209"/>
      <c r="V519" s="209"/>
      <c r="W519" s="209"/>
      <c r="X519" s="209"/>
      <c r="Y519" s="209"/>
      <c r="Z519" s="209"/>
    </row>
    <row r="520" spans="1:26" ht="15.75" customHeight="1">
      <c r="A520" s="209"/>
      <c r="B520" s="209"/>
      <c r="C520" s="209"/>
      <c r="D520" s="209"/>
      <c r="E520" s="209"/>
      <c r="F520" s="209"/>
      <c r="G520" s="209"/>
      <c r="H520" s="209"/>
      <c r="I520" s="209"/>
      <c r="J520" s="209"/>
      <c r="K520" s="209"/>
      <c r="L520" s="209"/>
      <c r="M520" s="209"/>
      <c r="N520" s="209"/>
      <c r="O520" s="209"/>
      <c r="P520" s="209"/>
      <c r="Q520" s="209"/>
      <c r="R520" s="209"/>
      <c r="S520" s="209"/>
      <c r="T520" s="209"/>
      <c r="U520" s="209"/>
      <c r="V520" s="209"/>
      <c r="W520" s="209"/>
      <c r="X520" s="209"/>
      <c r="Y520" s="209"/>
      <c r="Z520" s="209"/>
    </row>
    <row r="521" spans="1:26" ht="15.75" customHeight="1">
      <c r="A521" s="209"/>
      <c r="B521" s="209"/>
      <c r="C521" s="209"/>
      <c r="D521" s="209"/>
      <c r="E521" s="209"/>
      <c r="F521" s="209"/>
      <c r="G521" s="209"/>
      <c r="H521" s="209"/>
      <c r="I521" s="209"/>
      <c r="J521" s="209"/>
      <c r="K521" s="209"/>
      <c r="L521" s="209"/>
      <c r="M521" s="209"/>
      <c r="N521" s="209"/>
      <c r="O521" s="209"/>
      <c r="P521" s="209"/>
      <c r="Q521" s="209"/>
      <c r="R521" s="209"/>
      <c r="S521" s="209"/>
      <c r="T521" s="209"/>
      <c r="U521" s="209"/>
      <c r="V521" s="209"/>
      <c r="W521" s="209"/>
      <c r="X521" s="209"/>
      <c r="Y521" s="209"/>
      <c r="Z521" s="209"/>
    </row>
    <row r="522" spans="1:26" ht="15.75" customHeight="1">
      <c r="A522" s="209"/>
      <c r="B522" s="209"/>
      <c r="C522" s="209"/>
      <c r="D522" s="209"/>
      <c r="E522" s="209"/>
      <c r="F522" s="209"/>
      <c r="G522" s="209"/>
      <c r="H522" s="209"/>
      <c r="I522" s="209"/>
      <c r="J522" s="209"/>
      <c r="K522" s="209"/>
      <c r="L522" s="209"/>
      <c r="M522" s="209"/>
      <c r="N522" s="209"/>
      <c r="O522" s="209"/>
      <c r="P522" s="209"/>
      <c r="Q522" s="209"/>
      <c r="R522" s="209"/>
      <c r="S522" s="209"/>
      <c r="T522" s="209"/>
      <c r="U522" s="209"/>
      <c r="V522" s="209"/>
      <c r="W522" s="209"/>
      <c r="X522" s="209"/>
      <c r="Y522" s="209"/>
      <c r="Z522" s="209"/>
    </row>
    <row r="523" spans="1:26" ht="15.75" customHeight="1">
      <c r="A523" s="209"/>
      <c r="B523" s="209"/>
      <c r="C523" s="209"/>
      <c r="D523" s="209"/>
      <c r="E523" s="209"/>
      <c r="F523" s="209"/>
      <c r="G523" s="209"/>
      <c r="H523" s="209"/>
      <c r="I523" s="209"/>
      <c r="J523" s="209"/>
      <c r="K523" s="209"/>
      <c r="L523" s="209"/>
      <c r="M523" s="209"/>
      <c r="N523" s="209"/>
      <c r="O523" s="209"/>
      <c r="P523" s="209"/>
      <c r="Q523" s="209"/>
      <c r="R523" s="209"/>
      <c r="S523" s="209"/>
      <c r="T523" s="209"/>
      <c r="U523" s="209"/>
      <c r="V523" s="209"/>
      <c r="W523" s="209"/>
      <c r="X523" s="209"/>
      <c r="Y523" s="209"/>
      <c r="Z523" s="209"/>
    </row>
    <row r="524" spans="1:26" ht="15.75" customHeight="1">
      <c r="A524" s="209"/>
      <c r="B524" s="209"/>
      <c r="C524" s="209"/>
      <c r="D524" s="209"/>
      <c r="E524" s="209"/>
      <c r="F524" s="209"/>
      <c r="G524" s="209"/>
      <c r="H524" s="209"/>
      <c r="I524" s="209"/>
      <c r="J524" s="209"/>
      <c r="K524" s="209"/>
      <c r="L524" s="209"/>
      <c r="M524" s="209"/>
      <c r="N524" s="209"/>
      <c r="O524" s="209"/>
      <c r="P524" s="209"/>
      <c r="Q524" s="209"/>
      <c r="R524" s="209"/>
      <c r="S524" s="209"/>
      <c r="T524" s="209"/>
      <c r="U524" s="209"/>
      <c r="V524" s="209"/>
      <c r="W524" s="209"/>
      <c r="X524" s="209"/>
      <c r="Y524" s="209"/>
      <c r="Z524" s="209"/>
    </row>
    <row r="525" spans="1:26" ht="15.75" customHeight="1">
      <c r="A525" s="209"/>
      <c r="B525" s="209"/>
      <c r="C525" s="209"/>
      <c r="D525" s="209"/>
      <c r="E525" s="209"/>
      <c r="F525" s="209"/>
      <c r="G525" s="209"/>
      <c r="H525" s="209"/>
      <c r="I525" s="209"/>
      <c r="J525" s="209"/>
      <c r="K525" s="209"/>
      <c r="L525" s="209"/>
      <c r="M525" s="209"/>
      <c r="N525" s="209"/>
      <c r="O525" s="209"/>
      <c r="P525" s="209"/>
      <c r="Q525" s="209"/>
      <c r="R525" s="209"/>
      <c r="S525" s="209"/>
      <c r="T525" s="209"/>
      <c r="U525" s="209"/>
      <c r="V525" s="209"/>
      <c r="W525" s="209"/>
      <c r="X525" s="209"/>
      <c r="Y525" s="209"/>
      <c r="Z525" s="209"/>
    </row>
    <row r="526" spans="1:26" ht="15.75" customHeight="1">
      <c r="A526" s="209"/>
      <c r="B526" s="209"/>
      <c r="C526" s="209"/>
      <c r="D526" s="209"/>
      <c r="E526" s="209"/>
      <c r="F526" s="209"/>
      <c r="G526" s="209"/>
      <c r="H526" s="209"/>
      <c r="I526" s="209"/>
      <c r="J526" s="209"/>
      <c r="K526" s="209"/>
      <c r="L526" s="209"/>
      <c r="M526" s="209"/>
      <c r="N526" s="209"/>
      <c r="O526" s="209"/>
      <c r="P526" s="209"/>
      <c r="Q526" s="209"/>
      <c r="R526" s="209"/>
      <c r="S526" s="209"/>
      <c r="T526" s="209"/>
      <c r="U526" s="209"/>
      <c r="V526" s="209"/>
      <c r="W526" s="209"/>
      <c r="X526" s="209"/>
      <c r="Y526" s="209"/>
      <c r="Z526" s="209"/>
    </row>
    <row r="527" spans="1:26" ht="15.75" customHeight="1">
      <c r="A527" s="209"/>
      <c r="B527" s="209"/>
      <c r="C527" s="209"/>
      <c r="D527" s="209"/>
      <c r="E527" s="209"/>
      <c r="F527" s="209"/>
      <c r="G527" s="209"/>
      <c r="H527" s="209"/>
      <c r="I527" s="209"/>
      <c r="J527" s="209"/>
      <c r="K527" s="209"/>
      <c r="L527" s="209"/>
      <c r="M527" s="209"/>
      <c r="N527" s="209"/>
      <c r="O527" s="209"/>
      <c r="P527" s="209"/>
      <c r="Q527" s="209"/>
      <c r="R527" s="209"/>
      <c r="S527" s="209"/>
      <c r="T527" s="209"/>
      <c r="U527" s="209"/>
      <c r="V527" s="209"/>
      <c r="W527" s="209"/>
      <c r="X527" s="209"/>
      <c r="Y527" s="209"/>
      <c r="Z527" s="209"/>
    </row>
    <row r="528" spans="1:26" ht="15.75" customHeight="1">
      <c r="A528" s="209"/>
      <c r="B528" s="209"/>
      <c r="C528" s="209"/>
      <c r="D528" s="209"/>
      <c r="E528" s="209"/>
      <c r="F528" s="209"/>
      <c r="G528" s="209"/>
      <c r="H528" s="209"/>
      <c r="I528" s="209"/>
      <c r="J528" s="209"/>
      <c r="K528" s="209"/>
      <c r="L528" s="209"/>
      <c r="M528" s="209"/>
      <c r="N528" s="209"/>
      <c r="O528" s="209"/>
      <c r="P528" s="209"/>
      <c r="Q528" s="209"/>
      <c r="R528" s="209"/>
      <c r="S528" s="209"/>
      <c r="T528" s="209"/>
      <c r="U528" s="209"/>
      <c r="V528" s="209"/>
      <c r="W528" s="209"/>
      <c r="X528" s="209"/>
      <c r="Y528" s="209"/>
      <c r="Z528" s="209"/>
    </row>
    <row r="529" spans="1:26" ht="15.75" customHeight="1">
      <c r="A529" s="209"/>
      <c r="B529" s="209"/>
      <c r="C529" s="209"/>
      <c r="D529" s="209"/>
      <c r="E529" s="209"/>
      <c r="F529" s="209"/>
      <c r="G529" s="209"/>
      <c r="H529" s="209"/>
      <c r="I529" s="209"/>
      <c r="J529" s="209"/>
      <c r="K529" s="209"/>
      <c r="L529" s="209"/>
      <c r="M529" s="209"/>
      <c r="N529" s="209"/>
      <c r="O529" s="209"/>
      <c r="P529" s="209"/>
      <c r="Q529" s="209"/>
      <c r="R529" s="209"/>
      <c r="S529" s="209"/>
      <c r="T529" s="209"/>
      <c r="U529" s="209"/>
      <c r="V529" s="209"/>
      <c r="W529" s="209"/>
      <c r="X529" s="209"/>
      <c r="Y529" s="209"/>
      <c r="Z529" s="209"/>
    </row>
    <row r="530" spans="1:26" ht="15.75" customHeight="1">
      <c r="A530" s="209"/>
      <c r="B530" s="209"/>
      <c r="C530" s="209"/>
      <c r="D530" s="209"/>
      <c r="E530" s="209"/>
      <c r="F530" s="209"/>
      <c r="G530" s="209"/>
      <c r="H530" s="209"/>
      <c r="I530" s="209"/>
      <c r="J530" s="209"/>
      <c r="K530" s="209"/>
      <c r="L530" s="209"/>
      <c r="M530" s="209"/>
      <c r="N530" s="209"/>
      <c r="O530" s="209"/>
      <c r="P530" s="209"/>
      <c r="Q530" s="209"/>
      <c r="R530" s="209"/>
      <c r="S530" s="209"/>
      <c r="T530" s="209"/>
      <c r="U530" s="209"/>
      <c r="V530" s="209"/>
      <c r="W530" s="209"/>
      <c r="X530" s="209"/>
      <c r="Y530" s="209"/>
      <c r="Z530" s="209"/>
    </row>
    <row r="531" spans="1:26" ht="15.75" customHeight="1">
      <c r="A531" s="209"/>
      <c r="B531" s="209"/>
      <c r="C531" s="209"/>
      <c r="D531" s="209"/>
      <c r="E531" s="209"/>
      <c r="F531" s="209"/>
      <c r="G531" s="209"/>
      <c r="H531" s="209"/>
      <c r="I531" s="209"/>
      <c r="J531" s="209"/>
      <c r="K531" s="209"/>
      <c r="L531" s="209"/>
      <c r="M531" s="209"/>
      <c r="N531" s="209"/>
      <c r="O531" s="209"/>
      <c r="P531" s="209"/>
      <c r="Q531" s="209"/>
      <c r="R531" s="209"/>
      <c r="S531" s="209"/>
      <c r="T531" s="209"/>
      <c r="U531" s="209"/>
      <c r="V531" s="209"/>
      <c r="W531" s="209"/>
      <c r="X531" s="209"/>
      <c r="Y531" s="209"/>
      <c r="Z531" s="209"/>
    </row>
    <row r="532" spans="1:26" ht="15.75" customHeight="1">
      <c r="A532" s="209"/>
      <c r="B532" s="209"/>
      <c r="C532" s="209"/>
      <c r="D532" s="209"/>
      <c r="E532" s="209"/>
      <c r="F532" s="209"/>
      <c r="G532" s="209"/>
      <c r="H532" s="209"/>
      <c r="I532" s="209"/>
      <c r="J532" s="209"/>
      <c r="K532" s="209"/>
      <c r="L532" s="209"/>
      <c r="M532" s="209"/>
      <c r="N532" s="209"/>
      <c r="O532" s="209"/>
      <c r="P532" s="209"/>
      <c r="Q532" s="209"/>
      <c r="R532" s="209"/>
      <c r="S532" s="209"/>
      <c r="T532" s="209"/>
      <c r="U532" s="209"/>
      <c r="V532" s="209"/>
      <c r="W532" s="209"/>
      <c r="X532" s="209"/>
      <c r="Y532" s="209"/>
      <c r="Z532" s="209"/>
    </row>
    <row r="533" spans="1:26" ht="15.75" customHeight="1">
      <c r="A533" s="209"/>
      <c r="B533" s="209"/>
      <c r="C533" s="209"/>
      <c r="D533" s="209"/>
      <c r="E533" s="209"/>
      <c r="F533" s="209"/>
      <c r="G533" s="209"/>
      <c r="H533" s="209"/>
      <c r="I533" s="209"/>
      <c r="J533" s="209"/>
      <c r="K533" s="209"/>
      <c r="L533" s="209"/>
      <c r="M533" s="209"/>
      <c r="N533" s="209"/>
      <c r="O533" s="209"/>
      <c r="P533" s="209"/>
      <c r="Q533" s="209"/>
      <c r="R533" s="209"/>
      <c r="S533" s="209"/>
      <c r="T533" s="209"/>
      <c r="U533" s="209"/>
      <c r="V533" s="209"/>
      <c r="W533" s="209"/>
      <c r="X533" s="209"/>
      <c r="Y533" s="209"/>
      <c r="Z533" s="209"/>
    </row>
    <row r="534" spans="1:26" ht="15.75" customHeight="1">
      <c r="A534" s="209"/>
      <c r="B534" s="209"/>
      <c r="C534" s="209"/>
      <c r="D534" s="209"/>
      <c r="E534" s="209"/>
      <c r="F534" s="209"/>
      <c r="G534" s="209"/>
      <c r="H534" s="209"/>
      <c r="I534" s="209"/>
      <c r="J534" s="209"/>
      <c r="K534" s="209"/>
      <c r="L534" s="209"/>
      <c r="M534" s="209"/>
      <c r="N534" s="209"/>
      <c r="O534" s="209"/>
      <c r="P534" s="209"/>
      <c r="Q534" s="209"/>
      <c r="R534" s="209"/>
      <c r="S534" s="209"/>
      <c r="T534" s="209"/>
      <c r="U534" s="209"/>
      <c r="V534" s="209"/>
      <c r="W534" s="209"/>
      <c r="X534" s="209"/>
      <c r="Y534" s="209"/>
      <c r="Z534" s="209"/>
    </row>
    <row r="535" spans="1:26" ht="15.75" customHeight="1">
      <c r="A535" s="209"/>
      <c r="B535" s="209"/>
      <c r="C535" s="209"/>
      <c r="D535" s="209"/>
      <c r="E535" s="209"/>
      <c r="F535" s="209"/>
      <c r="G535" s="209"/>
      <c r="H535" s="209"/>
      <c r="I535" s="209"/>
      <c r="J535" s="209"/>
      <c r="K535" s="209"/>
      <c r="L535" s="209"/>
      <c r="M535" s="209"/>
      <c r="N535" s="209"/>
      <c r="O535" s="209"/>
      <c r="P535" s="209"/>
      <c r="Q535" s="209"/>
      <c r="R535" s="209"/>
      <c r="S535" s="209"/>
      <c r="T535" s="209"/>
      <c r="U535" s="209"/>
      <c r="V535" s="209"/>
      <c r="W535" s="209"/>
      <c r="X535" s="209"/>
      <c r="Y535" s="209"/>
      <c r="Z535" s="209"/>
    </row>
    <row r="536" spans="1:26" ht="15.75" customHeight="1">
      <c r="A536" s="209"/>
      <c r="B536" s="209"/>
      <c r="C536" s="209"/>
      <c r="D536" s="209"/>
      <c r="E536" s="209"/>
      <c r="F536" s="209"/>
      <c r="G536" s="209"/>
      <c r="H536" s="209"/>
      <c r="I536" s="209"/>
      <c r="J536" s="209"/>
      <c r="K536" s="209"/>
      <c r="L536" s="209"/>
      <c r="M536" s="209"/>
      <c r="N536" s="209"/>
      <c r="O536" s="209"/>
      <c r="P536" s="209"/>
      <c r="Q536" s="209"/>
      <c r="R536" s="209"/>
      <c r="S536" s="209"/>
      <c r="T536" s="209"/>
      <c r="U536" s="209"/>
      <c r="V536" s="209"/>
      <c r="W536" s="209"/>
      <c r="X536" s="209"/>
      <c r="Y536" s="209"/>
      <c r="Z536" s="209"/>
    </row>
    <row r="537" spans="1:26" ht="15.75" customHeight="1">
      <c r="A537" s="209"/>
      <c r="B537" s="209"/>
      <c r="C537" s="209"/>
      <c r="D537" s="209"/>
      <c r="E537" s="209"/>
      <c r="F537" s="209"/>
      <c r="G537" s="209"/>
      <c r="H537" s="209"/>
      <c r="I537" s="209"/>
      <c r="J537" s="209"/>
      <c r="K537" s="209"/>
      <c r="L537" s="209"/>
      <c r="M537" s="209"/>
      <c r="N537" s="209"/>
      <c r="O537" s="209"/>
      <c r="P537" s="209"/>
      <c r="Q537" s="209"/>
      <c r="R537" s="209"/>
      <c r="S537" s="209"/>
      <c r="T537" s="209"/>
      <c r="U537" s="209"/>
      <c r="V537" s="209"/>
      <c r="W537" s="209"/>
      <c r="X537" s="209"/>
      <c r="Y537" s="209"/>
      <c r="Z537" s="209"/>
    </row>
    <row r="538" spans="1:26" ht="15.75" customHeight="1">
      <c r="A538" s="209"/>
      <c r="B538" s="209"/>
      <c r="C538" s="209"/>
      <c r="D538" s="209"/>
      <c r="E538" s="209"/>
      <c r="F538" s="209"/>
      <c r="G538" s="209"/>
      <c r="H538" s="209"/>
      <c r="I538" s="209"/>
      <c r="J538" s="209"/>
      <c r="K538" s="209"/>
      <c r="L538" s="209"/>
      <c r="M538" s="209"/>
      <c r="N538" s="209"/>
      <c r="O538" s="209"/>
      <c r="P538" s="209"/>
      <c r="Q538" s="209"/>
      <c r="R538" s="209"/>
      <c r="S538" s="209"/>
      <c r="T538" s="209"/>
      <c r="U538" s="209"/>
      <c r="V538" s="209"/>
      <c r="W538" s="209"/>
      <c r="X538" s="209"/>
      <c r="Y538" s="209"/>
      <c r="Z538" s="209"/>
    </row>
    <row r="539" spans="1:26" ht="15.75" customHeight="1">
      <c r="A539" s="209"/>
      <c r="B539" s="209"/>
      <c r="C539" s="209"/>
      <c r="D539" s="209"/>
      <c r="E539" s="209"/>
      <c r="F539" s="209"/>
      <c r="G539" s="209"/>
      <c r="H539" s="209"/>
      <c r="I539" s="209"/>
      <c r="J539" s="209"/>
      <c r="K539" s="209"/>
      <c r="L539" s="209"/>
      <c r="M539" s="209"/>
      <c r="N539" s="209"/>
      <c r="O539" s="209"/>
      <c r="P539" s="209"/>
      <c r="Q539" s="209"/>
      <c r="R539" s="209"/>
      <c r="S539" s="209"/>
      <c r="T539" s="209"/>
      <c r="U539" s="209"/>
      <c r="V539" s="209"/>
      <c r="W539" s="209"/>
      <c r="X539" s="209"/>
      <c r="Y539" s="209"/>
      <c r="Z539" s="209"/>
    </row>
    <row r="540" spans="1:26" ht="15.75" customHeight="1">
      <c r="A540" s="209"/>
      <c r="B540" s="209"/>
      <c r="C540" s="209"/>
      <c r="D540" s="209"/>
      <c r="E540" s="209"/>
      <c r="F540" s="209"/>
      <c r="G540" s="209"/>
      <c r="H540" s="209"/>
      <c r="I540" s="209"/>
      <c r="J540" s="209"/>
      <c r="K540" s="209"/>
      <c r="L540" s="209"/>
      <c r="M540" s="209"/>
      <c r="N540" s="209"/>
      <c r="O540" s="209"/>
      <c r="P540" s="209"/>
      <c r="Q540" s="209"/>
      <c r="R540" s="209"/>
      <c r="S540" s="209"/>
      <c r="T540" s="209"/>
      <c r="U540" s="209"/>
      <c r="V540" s="209"/>
      <c r="W540" s="209"/>
      <c r="X540" s="209"/>
      <c r="Y540" s="209"/>
      <c r="Z540" s="209"/>
    </row>
    <row r="541" spans="1:26" ht="15.75" customHeight="1">
      <c r="A541" s="209"/>
      <c r="B541" s="209"/>
      <c r="C541" s="209"/>
      <c r="D541" s="209"/>
      <c r="E541" s="209"/>
      <c r="F541" s="209"/>
      <c r="G541" s="209"/>
      <c r="H541" s="209"/>
      <c r="I541" s="209"/>
      <c r="J541" s="209"/>
      <c r="K541" s="209"/>
      <c r="L541" s="209"/>
      <c r="M541" s="209"/>
      <c r="N541" s="209"/>
      <c r="O541" s="209"/>
      <c r="P541" s="209"/>
      <c r="Q541" s="209"/>
      <c r="R541" s="209"/>
      <c r="S541" s="209"/>
      <c r="T541" s="209"/>
      <c r="U541" s="209"/>
      <c r="V541" s="209"/>
      <c r="W541" s="209"/>
      <c r="X541" s="209"/>
      <c r="Y541" s="209"/>
      <c r="Z541" s="209"/>
    </row>
    <row r="542" spans="1:26" ht="15.75" customHeight="1">
      <c r="A542" s="209"/>
      <c r="B542" s="209"/>
      <c r="C542" s="209"/>
      <c r="D542" s="209"/>
      <c r="E542" s="209"/>
      <c r="F542" s="209"/>
      <c r="G542" s="209"/>
      <c r="H542" s="209"/>
      <c r="I542" s="209"/>
      <c r="J542" s="209"/>
      <c r="K542" s="209"/>
      <c r="L542" s="209"/>
      <c r="M542" s="209"/>
      <c r="N542" s="209"/>
      <c r="O542" s="209"/>
      <c r="P542" s="209"/>
      <c r="Q542" s="209"/>
      <c r="R542" s="209"/>
      <c r="S542" s="209"/>
      <c r="T542" s="209"/>
      <c r="U542" s="209"/>
      <c r="V542" s="209"/>
      <c r="W542" s="209"/>
      <c r="X542" s="209"/>
      <c r="Y542" s="209"/>
      <c r="Z542" s="209"/>
    </row>
    <row r="543" spans="1:26" ht="15.75" customHeight="1">
      <c r="A543" s="209"/>
      <c r="B543" s="209"/>
      <c r="C543" s="209"/>
      <c r="D543" s="209"/>
      <c r="E543" s="209"/>
      <c r="F543" s="209"/>
      <c r="G543" s="209"/>
      <c r="H543" s="209"/>
      <c r="I543" s="209"/>
      <c r="J543" s="209"/>
      <c r="K543" s="209"/>
      <c r="L543" s="209"/>
      <c r="M543" s="209"/>
      <c r="N543" s="209"/>
      <c r="O543" s="209"/>
      <c r="P543" s="209"/>
      <c r="Q543" s="209"/>
      <c r="R543" s="209"/>
      <c r="S543" s="209"/>
      <c r="T543" s="209"/>
      <c r="U543" s="209"/>
      <c r="V543" s="209"/>
      <c r="W543" s="209"/>
      <c r="X543" s="209"/>
      <c r="Y543" s="209"/>
      <c r="Z543" s="209"/>
    </row>
    <row r="544" spans="1:26" ht="15.75" customHeight="1">
      <c r="A544" s="209"/>
      <c r="B544" s="209"/>
      <c r="C544" s="209"/>
      <c r="D544" s="209"/>
      <c r="E544" s="209"/>
      <c r="F544" s="209"/>
      <c r="G544" s="209"/>
      <c r="H544" s="209"/>
      <c r="I544" s="209"/>
      <c r="J544" s="209"/>
      <c r="K544" s="209"/>
      <c r="L544" s="209"/>
      <c r="M544" s="209"/>
      <c r="N544" s="209"/>
      <c r="O544" s="209"/>
      <c r="P544" s="209"/>
      <c r="Q544" s="209"/>
      <c r="R544" s="209"/>
      <c r="S544" s="209"/>
      <c r="T544" s="209"/>
      <c r="U544" s="209"/>
      <c r="V544" s="209"/>
      <c r="W544" s="209"/>
      <c r="X544" s="209"/>
      <c r="Y544" s="209"/>
      <c r="Z544" s="209"/>
    </row>
    <row r="545" spans="1:26" ht="15.75" customHeight="1">
      <c r="A545" s="209"/>
      <c r="B545" s="209"/>
      <c r="C545" s="209"/>
      <c r="D545" s="209"/>
      <c r="E545" s="209"/>
      <c r="F545" s="209"/>
      <c r="G545" s="209"/>
      <c r="H545" s="209"/>
      <c r="I545" s="209"/>
      <c r="J545" s="209"/>
      <c r="K545" s="209"/>
      <c r="L545" s="209"/>
      <c r="M545" s="209"/>
      <c r="N545" s="209"/>
      <c r="O545" s="209"/>
      <c r="P545" s="209"/>
      <c r="Q545" s="209"/>
      <c r="R545" s="209"/>
      <c r="S545" s="209"/>
      <c r="T545" s="209"/>
      <c r="U545" s="209"/>
      <c r="V545" s="209"/>
      <c r="W545" s="209"/>
      <c r="X545" s="209"/>
      <c r="Y545" s="209"/>
      <c r="Z545" s="209"/>
    </row>
    <row r="546" spans="1:26" ht="15.75" customHeight="1">
      <c r="A546" s="209"/>
      <c r="B546" s="209"/>
      <c r="C546" s="209"/>
      <c r="D546" s="209"/>
      <c r="E546" s="209"/>
      <c r="F546" s="209"/>
      <c r="G546" s="209"/>
      <c r="H546" s="209"/>
      <c r="I546" s="209"/>
      <c r="J546" s="209"/>
      <c r="K546" s="209"/>
      <c r="L546" s="209"/>
      <c r="M546" s="209"/>
      <c r="N546" s="209"/>
      <c r="O546" s="209"/>
      <c r="P546" s="209"/>
      <c r="Q546" s="209"/>
      <c r="R546" s="209"/>
      <c r="S546" s="209"/>
      <c r="T546" s="209"/>
      <c r="U546" s="209"/>
      <c r="V546" s="209"/>
      <c r="W546" s="209"/>
      <c r="X546" s="209"/>
      <c r="Y546" s="209"/>
      <c r="Z546" s="209"/>
    </row>
    <row r="547" spans="1:26" ht="15.75" customHeight="1">
      <c r="A547" s="209"/>
      <c r="B547" s="209"/>
      <c r="C547" s="209"/>
      <c r="D547" s="209"/>
      <c r="E547" s="209"/>
      <c r="F547" s="209"/>
      <c r="G547" s="209"/>
      <c r="H547" s="209"/>
      <c r="I547" s="209"/>
      <c r="J547" s="209"/>
      <c r="K547" s="209"/>
      <c r="L547" s="209"/>
      <c r="M547" s="209"/>
      <c r="N547" s="209"/>
      <c r="O547" s="209"/>
      <c r="P547" s="209"/>
      <c r="Q547" s="209"/>
      <c r="R547" s="209"/>
      <c r="S547" s="209"/>
      <c r="T547" s="209"/>
      <c r="U547" s="209"/>
      <c r="V547" s="209"/>
      <c r="W547" s="209"/>
      <c r="X547" s="209"/>
      <c r="Y547" s="209"/>
      <c r="Z547" s="209"/>
    </row>
    <row r="548" spans="1:26" ht="15.75" customHeight="1">
      <c r="A548" s="209"/>
      <c r="B548" s="209"/>
      <c r="C548" s="209"/>
      <c r="D548" s="209"/>
      <c r="E548" s="209"/>
      <c r="F548" s="209"/>
      <c r="G548" s="209"/>
      <c r="H548" s="209"/>
      <c r="I548" s="209"/>
      <c r="J548" s="209"/>
      <c r="K548" s="209"/>
      <c r="L548" s="209"/>
      <c r="M548" s="209"/>
      <c r="N548" s="209"/>
      <c r="O548" s="209"/>
      <c r="P548" s="209"/>
      <c r="Q548" s="209"/>
      <c r="R548" s="209"/>
      <c r="S548" s="209"/>
      <c r="T548" s="209"/>
      <c r="U548" s="209"/>
      <c r="V548" s="209"/>
      <c r="W548" s="209"/>
      <c r="X548" s="209"/>
      <c r="Y548" s="209"/>
      <c r="Z548" s="209"/>
    </row>
    <row r="549" spans="1:26" ht="15.75" customHeight="1">
      <c r="A549" s="209"/>
      <c r="B549" s="209"/>
      <c r="C549" s="209"/>
      <c r="D549" s="209"/>
      <c r="E549" s="209"/>
      <c r="F549" s="209"/>
      <c r="G549" s="209"/>
      <c r="H549" s="209"/>
      <c r="I549" s="209"/>
      <c r="J549" s="209"/>
      <c r="K549" s="209"/>
      <c r="L549" s="209"/>
      <c r="M549" s="209"/>
      <c r="N549" s="209"/>
      <c r="O549" s="209"/>
      <c r="P549" s="209"/>
      <c r="Q549" s="209"/>
      <c r="R549" s="209"/>
      <c r="S549" s="209"/>
      <c r="T549" s="209"/>
      <c r="U549" s="209"/>
      <c r="V549" s="209"/>
      <c r="W549" s="209"/>
      <c r="X549" s="209"/>
      <c r="Y549" s="209"/>
      <c r="Z549" s="209"/>
    </row>
    <row r="550" spans="1:26" ht="15.75" customHeight="1">
      <c r="A550" s="209"/>
      <c r="B550" s="209"/>
      <c r="C550" s="209"/>
      <c r="D550" s="209"/>
      <c r="E550" s="209"/>
      <c r="F550" s="209"/>
      <c r="G550" s="209"/>
      <c r="H550" s="209"/>
      <c r="I550" s="209"/>
      <c r="J550" s="209"/>
      <c r="K550" s="209"/>
      <c r="L550" s="209"/>
      <c r="M550" s="209"/>
      <c r="N550" s="209"/>
      <c r="O550" s="209"/>
      <c r="P550" s="209"/>
      <c r="Q550" s="209"/>
      <c r="R550" s="209"/>
      <c r="S550" s="209"/>
      <c r="T550" s="209"/>
      <c r="U550" s="209"/>
      <c r="V550" s="209"/>
      <c r="W550" s="209"/>
      <c r="X550" s="209"/>
      <c r="Y550" s="209"/>
      <c r="Z550" s="209"/>
    </row>
    <row r="551" spans="1:26" ht="15.75" customHeight="1">
      <c r="A551" s="209"/>
      <c r="B551" s="209"/>
      <c r="C551" s="209"/>
      <c r="D551" s="209"/>
      <c r="E551" s="209"/>
      <c r="F551" s="209"/>
      <c r="G551" s="209"/>
      <c r="H551" s="209"/>
      <c r="I551" s="209"/>
      <c r="J551" s="209"/>
      <c r="K551" s="209"/>
      <c r="L551" s="209"/>
      <c r="M551" s="209"/>
      <c r="N551" s="209"/>
      <c r="O551" s="209"/>
      <c r="P551" s="209"/>
      <c r="Q551" s="209"/>
      <c r="R551" s="209"/>
      <c r="S551" s="209"/>
      <c r="T551" s="209"/>
      <c r="U551" s="209"/>
      <c r="V551" s="209"/>
      <c r="W551" s="209"/>
      <c r="X551" s="209"/>
      <c r="Y551" s="209"/>
      <c r="Z551" s="209"/>
    </row>
    <row r="552" spans="1:26" ht="15.75" customHeight="1">
      <c r="A552" s="209"/>
      <c r="B552" s="209"/>
      <c r="C552" s="209"/>
      <c r="D552" s="209"/>
      <c r="E552" s="209"/>
      <c r="F552" s="209"/>
      <c r="G552" s="209"/>
      <c r="H552" s="209"/>
      <c r="I552" s="209"/>
      <c r="J552" s="209"/>
      <c r="K552" s="209"/>
      <c r="L552" s="209"/>
      <c r="M552" s="209"/>
      <c r="N552" s="209"/>
      <c r="O552" s="209"/>
      <c r="P552" s="209"/>
      <c r="Q552" s="209"/>
      <c r="R552" s="209"/>
      <c r="S552" s="209"/>
      <c r="T552" s="209"/>
      <c r="U552" s="209"/>
      <c r="V552" s="209"/>
      <c r="W552" s="209"/>
      <c r="X552" s="209"/>
      <c r="Y552" s="209"/>
      <c r="Z552" s="209"/>
    </row>
    <row r="553" spans="1:26" ht="15.75" customHeight="1">
      <c r="A553" s="209"/>
      <c r="B553" s="209"/>
      <c r="C553" s="209"/>
      <c r="D553" s="209"/>
      <c r="E553" s="209"/>
      <c r="F553" s="209"/>
      <c r="G553" s="209"/>
      <c r="H553" s="209"/>
      <c r="I553" s="209"/>
      <c r="J553" s="209"/>
      <c r="K553" s="209"/>
      <c r="L553" s="209"/>
      <c r="M553" s="209"/>
      <c r="N553" s="209"/>
      <c r="O553" s="209"/>
      <c r="P553" s="209"/>
      <c r="Q553" s="209"/>
      <c r="R553" s="209"/>
      <c r="S553" s="209"/>
      <c r="T553" s="209"/>
      <c r="U553" s="209"/>
      <c r="V553" s="209"/>
      <c r="W553" s="209"/>
      <c r="X553" s="209"/>
      <c r="Y553" s="209"/>
      <c r="Z553" s="209"/>
    </row>
    <row r="554" spans="1:26" ht="15.75" customHeight="1">
      <c r="A554" s="209"/>
      <c r="B554" s="209"/>
      <c r="C554" s="209"/>
      <c r="D554" s="209"/>
      <c r="E554" s="209"/>
      <c r="F554" s="209"/>
      <c r="G554" s="209"/>
      <c r="H554" s="209"/>
      <c r="I554" s="209"/>
      <c r="J554" s="209"/>
      <c r="K554" s="209"/>
      <c r="L554" s="209"/>
      <c r="M554" s="209"/>
      <c r="N554" s="209"/>
      <c r="O554" s="209"/>
      <c r="P554" s="209"/>
      <c r="Q554" s="209"/>
      <c r="R554" s="209"/>
      <c r="S554" s="209"/>
      <c r="T554" s="209"/>
      <c r="U554" s="209"/>
      <c r="V554" s="209"/>
      <c r="W554" s="209"/>
      <c r="X554" s="209"/>
      <c r="Y554" s="209"/>
      <c r="Z554" s="209"/>
    </row>
    <row r="555" spans="1:26" ht="15.75" customHeight="1">
      <c r="A555" s="209"/>
      <c r="B555" s="209"/>
      <c r="C555" s="209"/>
      <c r="D555" s="209"/>
      <c r="E555" s="209"/>
      <c r="F555" s="209"/>
      <c r="G555" s="209"/>
      <c r="H555" s="209"/>
      <c r="I555" s="209"/>
      <c r="J555" s="209"/>
      <c r="K555" s="209"/>
      <c r="L555" s="209"/>
      <c r="M555" s="209"/>
      <c r="N555" s="209"/>
      <c r="O555" s="209"/>
      <c r="P555" s="209"/>
      <c r="Q555" s="209"/>
      <c r="R555" s="209"/>
      <c r="S555" s="209"/>
      <c r="T555" s="209"/>
      <c r="U555" s="209"/>
      <c r="V555" s="209"/>
      <c r="W555" s="209"/>
      <c r="X555" s="209"/>
      <c r="Y555" s="209"/>
      <c r="Z555" s="209"/>
    </row>
    <row r="556" spans="1:26" ht="15.75" customHeight="1">
      <c r="A556" s="209"/>
      <c r="B556" s="209"/>
      <c r="C556" s="209"/>
      <c r="D556" s="209"/>
      <c r="E556" s="209"/>
      <c r="F556" s="209"/>
      <c r="G556" s="209"/>
      <c r="H556" s="209"/>
      <c r="I556" s="209"/>
      <c r="J556" s="209"/>
      <c r="K556" s="209"/>
      <c r="L556" s="209"/>
      <c r="M556" s="209"/>
      <c r="N556" s="209"/>
      <c r="O556" s="209"/>
      <c r="P556" s="209"/>
      <c r="Q556" s="209"/>
      <c r="R556" s="209"/>
      <c r="S556" s="209"/>
      <c r="T556" s="209"/>
      <c r="U556" s="209"/>
      <c r="V556" s="209"/>
      <c r="W556" s="209"/>
      <c r="X556" s="209"/>
      <c r="Y556" s="209"/>
      <c r="Z556" s="209"/>
    </row>
    <row r="557" spans="1:26" ht="15.75" customHeight="1">
      <c r="A557" s="209"/>
      <c r="B557" s="209"/>
      <c r="C557" s="209"/>
      <c r="D557" s="209"/>
      <c r="E557" s="209"/>
      <c r="F557" s="209"/>
      <c r="G557" s="209"/>
      <c r="H557" s="209"/>
      <c r="I557" s="209"/>
      <c r="J557" s="209"/>
      <c r="K557" s="209"/>
      <c r="L557" s="209"/>
      <c r="M557" s="209"/>
      <c r="N557" s="209"/>
      <c r="O557" s="209"/>
      <c r="P557" s="209"/>
      <c r="Q557" s="209"/>
      <c r="R557" s="209"/>
      <c r="S557" s="209"/>
      <c r="T557" s="209"/>
      <c r="U557" s="209"/>
      <c r="V557" s="209"/>
      <c r="W557" s="209"/>
      <c r="X557" s="209"/>
      <c r="Y557" s="209"/>
      <c r="Z557" s="209"/>
    </row>
    <row r="558" spans="1:26" ht="15.75" customHeight="1">
      <c r="A558" s="209"/>
      <c r="B558" s="209"/>
      <c r="C558" s="209"/>
      <c r="D558" s="209"/>
      <c r="E558" s="209"/>
      <c r="F558" s="209"/>
      <c r="G558" s="209"/>
      <c r="H558" s="209"/>
      <c r="I558" s="209"/>
      <c r="J558" s="209"/>
      <c r="K558" s="209"/>
      <c r="L558" s="209"/>
      <c r="M558" s="209"/>
      <c r="N558" s="209"/>
      <c r="O558" s="209"/>
      <c r="P558" s="209"/>
      <c r="Q558" s="209"/>
      <c r="R558" s="209"/>
      <c r="S558" s="209"/>
      <c r="T558" s="209"/>
      <c r="U558" s="209"/>
      <c r="V558" s="209"/>
      <c r="W558" s="209"/>
      <c r="X558" s="209"/>
      <c r="Y558" s="209"/>
      <c r="Z558" s="209"/>
    </row>
    <row r="559" spans="1:26" ht="15.75" customHeight="1">
      <c r="A559" s="209"/>
      <c r="B559" s="209"/>
      <c r="C559" s="209"/>
      <c r="D559" s="209"/>
      <c r="E559" s="209"/>
      <c r="F559" s="209"/>
      <c r="G559" s="209"/>
      <c r="H559" s="209"/>
      <c r="I559" s="209"/>
      <c r="J559" s="209"/>
      <c r="K559" s="209"/>
      <c r="L559" s="209"/>
      <c r="M559" s="209"/>
      <c r="N559" s="209"/>
      <c r="O559" s="209"/>
      <c r="P559" s="209"/>
      <c r="Q559" s="209"/>
      <c r="R559" s="209"/>
      <c r="S559" s="209"/>
      <c r="T559" s="209"/>
      <c r="U559" s="209"/>
      <c r="V559" s="209"/>
      <c r="W559" s="209"/>
      <c r="X559" s="209"/>
      <c r="Y559" s="209"/>
      <c r="Z559" s="209"/>
    </row>
    <row r="560" spans="1:26" ht="15.75" customHeight="1">
      <c r="A560" s="209"/>
      <c r="B560" s="209"/>
      <c r="C560" s="209"/>
      <c r="D560" s="209"/>
      <c r="E560" s="209"/>
      <c r="F560" s="209"/>
      <c r="G560" s="209"/>
      <c r="H560" s="209"/>
      <c r="I560" s="209"/>
      <c r="J560" s="209"/>
      <c r="K560" s="209"/>
      <c r="L560" s="209"/>
      <c r="M560" s="209"/>
      <c r="N560" s="209"/>
      <c r="O560" s="209"/>
      <c r="P560" s="209"/>
      <c r="Q560" s="209"/>
      <c r="R560" s="209"/>
      <c r="S560" s="209"/>
      <c r="T560" s="209"/>
      <c r="U560" s="209"/>
      <c r="V560" s="209"/>
      <c r="W560" s="209"/>
      <c r="X560" s="209"/>
      <c r="Y560" s="209"/>
      <c r="Z560" s="209"/>
    </row>
    <row r="561" spans="1:26" ht="15.75" customHeight="1">
      <c r="A561" s="209"/>
      <c r="B561" s="209"/>
      <c r="C561" s="209"/>
      <c r="D561" s="209"/>
      <c r="E561" s="209"/>
      <c r="F561" s="209"/>
      <c r="G561" s="209"/>
      <c r="H561" s="209"/>
      <c r="I561" s="209"/>
      <c r="J561" s="209"/>
      <c r="K561" s="209"/>
      <c r="L561" s="209"/>
      <c r="M561" s="209"/>
      <c r="N561" s="209"/>
      <c r="O561" s="209"/>
      <c r="P561" s="209"/>
      <c r="Q561" s="209"/>
      <c r="R561" s="209"/>
      <c r="S561" s="209"/>
      <c r="T561" s="209"/>
      <c r="U561" s="209"/>
      <c r="V561" s="209"/>
      <c r="W561" s="209"/>
      <c r="X561" s="209"/>
      <c r="Y561" s="209"/>
      <c r="Z561" s="209"/>
    </row>
    <row r="562" spans="1:26" ht="15.75" customHeight="1">
      <c r="A562" s="209"/>
      <c r="B562" s="209"/>
      <c r="C562" s="209"/>
      <c r="D562" s="209"/>
      <c r="E562" s="209"/>
      <c r="F562" s="209"/>
      <c r="G562" s="209"/>
      <c r="H562" s="209"/>
      <c r="I562" s="209"/>
      <c r="J562" s="209"/>
      <c r="K562" s="209"/>
      <c r="L562" s="209"/>
      <c r="M562" s="209"/>
      <c r="N562" s="209"/>
      <c r="O562" s="209"/>
      <c r="P562" s="209"/>
      <c r="Q562" s="209"/>
      <c r="R562" s="209"/>
      <c r="S562" s="209"/>
      <c r="T562" s="209"/>
      <c r="U562" s="209"/>
      <c r="V562" s="209"/>
      <c r="W562" s="209"/>
      <c r="X562" s="209"/>
      <c r="Y562" s="209"/>
      <c r="Z562" s="209"/>
    </row>
    <row r="563" spans="1:26" ht="15.75" customHeight="1">
      <c r="A563" s="209"/>
      <c r="B563" s="209"/>
      <c r="C563" s="209"/>
      <c r="D563" s="209"/>
      <c r="E563" s="209"/>
      <c r="F563" s="209"/>
      <c r="G563" s="209"/>
      <c r="H563" s="209"/>
      <c r="I563" s="209"/>
      <c r="J563" s="209"/>
      <c r="K563" s="209"/>
      <c r="L563" s="209"/>
      <c r="M563" s="209"/>
      <c r="N563" s="209"/>
      <c r="O563" s="209"/>
      <c r="P563" s="209"/>
      <c r="Q563" s="209"/>
      <c r="R563" s="209"/>
      <c r="S563" s="209"/>
      <c r="T563" s="209"/>
      <c r="U563" s="209"/>
      <c r="V563" s="209"/>
      <c r="W563" s="209"/>
      <c r="X563" s="209"/>
      <c r="Y563" s="209"/>
      <c r="Z563" s="209"/>
    </row>
    <row r="564" spans="1:26" ht="15.75" customHeight="1">
      <c r="A564" s="209"/>
      <c r="B564" s="209"/>
      <c r="C564" s="209"/>
      <c r="D564" s="209"/>
      <c r="E564" s="209"/>
      <c r="F564" s="209"/>
      <c r="G564" s="209"/>
      <c r="H564" s="209"/>
      <c r="I564" s="209"/>
      <c r="J564" s="209"/>
      <c r="K564" s="209"/>
      <c r="L564" s="209"/>
      <c r="M564" s="209"/>
      <c r="N564" s="209"/>
      <c r="O564" s="209"/>
      <c r="P564" s="209"/>
      <c r="Q564" s="209"/>
      <c r="R564" s="209"/>
      <c r="S564" s="209"/>
      <c r="T564" s="209"/>
      <c r="U564" s="209"/>
      <c r="V564" s="209"/>
      <c r="W564" s="209"/>
      <c r="X564" s="209"/>
      <c r="Y564" s="209"/>
      <c r="Z564" s="209"/>
    </row>
    <row r="565" spans="1:26" ht="15.75" customHeight="1">
      <c r="A565" s="209"/>
      <c r="B565" s="209"/>
      <c r="C565" s="209"/>
      <c r="D565" s="209"/>
      <c r="E565" s="209"/>
      <c r="F565" s="209"/>
      <c r="G565" s="209"/>
      <c r="H565" s="209"/>
      <c r="I565" s="209"/>
      <c r="J565" s="209"/>
      <c r="K565" s="209"/>
      <c r="L565" s="209"/>
      <c r="M565" s="209"/>
      <c r="N565" s="209"/>
      <c r="O565" s="209"/>
      <c r="P565" s="209"/>
      <c r="Q565" s="209"/>
      <c r="R565" s="209"/>
      <c r="S565" s="209"/>
      <c r="T565" s="209"/>
      <c r="U565" s="209"/>
      <c r="V565" s="209"/>
      <c r="W565" s="209"/>
      <c r="X565" s="209"/>
      <c r="Y565" s="209"/>
      <c r="Z565" s="209"/>
    </row>
    <row r="566" spans="1:26" ht="15.75" customHeight="1">
      <c r="A566" s="209"/>
      <c r="B566" s="209"/>
      <c r="C566" s="209"/>
      <c r="D566" s="209"/>
      <c r="E566" s="209"/>
      <c r="F566" s="209"/>
      <c r="G566" s="209"/>
      <c r="H566" s="209"/>
      <c r="I566" s="209"/>
      <c r="J566" s="209"/>
      <c r="K566" s="209"/>
      <c r="L566" s="209"/>
      <c r="M566" s="209"/>
      <c r="N566" s="209"/>
      <c r="O566" s="209"/>
      <c r="P566" s="209"/>
      <c r="Q566" s="209"/>
      <c r="R566" s="209"/>
      <c r="S566" s="209"/>
      <c r="T566" s="209"/>
      <c r="U566" s="209"/>
      <c r="V566" s="209"/>
      <c r="W566" s="209"/>
      <c r="X566" s="209"/>
      <c r="Y566" s="209"/>
      <c r="Z566" s="209"/>
    </row>
    <row r="567" spans="1:26" ht="15.75" customHeight="1">
      <c r="A567" s="209"/>
      <c r="B567" s="209"/>
      <c r="C567" s="209"/>
      <c r="D567" s="209"/>
      <c r="E567" s="209"/>
      <c r="F567" s="209"/>
      <c r="G567" s="209"/>
      <c r="H567" s="209"/>
      <c r="I567" s="209"/>
      <c r="J567" s="209"/>
      <c r="K567" s="209"/>
      <c r="L567" s="209"/>
      <c r="M567" s="209"/>
      <c r="N567" s="209"/>
      <c r="O567" s="209"/>
      <c r="P567" s="209"/>
      <c r="Q567" s="209"/>
      <c r="R567" s="209"/>
      <c r="S567" s="209"/>
      <c r="T567" s="209"/>
      <c r="U567" s="209"/>
      <c r="V567" s="209"/>
      <c r="W567" s="209"/>
      <c r="X567" s="209"/>
      <c r="Y567" s="209"/>
      <c r="Z567" s="209"/>
    </row>
    <row r="568" spans="1:26" ht="15.75" customHeight="1">
      <c r="A568" s="209"/>
      <c r="B568" s="209"/>
      <c r="C568" s="209"/>
      <c r="D568" s="209"/>
      <c r="E568" s="209"/>
      <c r="F568" s="209"/>
      <c r="G568" s="209"/>
      <c r="H568" s="209"/>
      <c r="I568" s="209"/>
      <c r="J568" s="209"/>
      <c r="K568" s="209"/>
      <c r="L568" s="209"/>
      <c r="M568" s="209"/>
      <c r="N568" s="209"/>
      <c r="O568" s="209"/>
      <c r="P568" s="209"/>
      <c r="Q568" s="209"/>
      <c r="R568" s="209"/>
      <c r="S568" s="209"/>
      <c r="T568" s="209"/>
      <c r="U568" s="209"/>
      <c r="V568" s="209"/>
      <c r="W568" s="209"/>
      <c r="X568" s="209"/>
      <c r="Y568" s="209"/>
      <c r="Z568" s="209"/>
    </row>
    <row r="569" spans="1:26" ht="15.75" customHeight="1">
      <c r="A569" s="209"/>
      <c r="B569" s="209"/>
      <c r="C569" s="209"/>
      <c r="D569" s="209"/>
      <c r="E569" s="209"/>
      <c r="F569" s="209"/>
      <c r="G569" s="209"/>
      <c r="H569" s="209"/>
      <c r="I569" s="209"/>
      <c r="J569" s="209"/>
      <c r="K569" s="209"/>
      <c r="L569" s="209"/>
      <c r="M569" s="209"/>
      <c r="N569" s="209"/>
      <c r="O569" s="209"/>
      <c r="P569" s="209"/>
      <c r="Q569" s="209"/>
      <c r="R569" s="209"/>
      <c r="S569" s="209"/>
      <c r="T569" s="209"/>
      <c r="U569" s="209"/>
      <c r="V569" s="209"/>
      <c r="W569" s="209"/>
      <c r="X569" s="209"/>
      <c r="Y569" s="209"/>
      <c r="Z569" s="209"/>
    </row>
    <row r="570" spans="1:26" ht="15.75" customHeight="1">
      <c r="A570" s="209"/>
      <c r="B570" s="209"/>
      <c r="C570" s="209"/>
      <c r="D570" s="209"/>
      <c r="E570" s="209"/>
      <c r="F570" s="209"/>
      <c r="G570" s="209"/>
      <c r="H570" s="209"/>
      <c r="I570" s="209"/>
      <c r="J570" s="209"/>
      <c r="K570" s="209"/>
      <c r="L570" s="209"/>
      <c r="M570" s="209"/>
      <c r="N570" s="209"/>
      <c r="O570" s="209"/>
      <c r="P570" s="209"/>
      <c r="Q570" s="209"/>
      <c r="R570" s="209"/>
      <c r="S570" s="209"/>
      <c r="T570" s="209"/>
      <c r="U570" s="209"/>
      <c r="V570" s="209"/>
      <c r="W570" s="209"/>
      <c r="X570" s="209"/>
      <c r="Y570" s="209"/>
      <c r="Z570" s="209"/>
    </row>
    <row r="571" spans="1:26" ht="15.75" customHeight="1">
      <c r="A571" s="209"/>
      <c r="B571" s="209"/>
      <c r="C571" s="209"/>
      <c r="D571" s="209"/>
      <c r="E571" s="209"/>
      <c r="F571" s="209"/>
      <c r="G571" s="209"/>
      <c r="H571" s="209"/>
      <c r="I571" s="209"/>
      <c r="J571" s="209"/>
      <c r="K571" s="209"/>
      <c r="L571" s="209"/>
      <c r="M571" s="209"/>
      <c r="N571" s="209"/>
      <c r="O571" s="209"/>
      <c r="P571" s="209"/>
      <c r="Q571" s="209"/>
      <c r="R571" s="209"/>
      <c r="S571" s="209"/>
      <c r="T571" s="209"/>
      <c r="U571" s="209"/>
      <c r="V571" s="209"/>
      <c r="W571" s="209"/>
      <c r="X571" s="209"/>
      <c r="Y571" s="209"/>
      <c r="Z571" s="209"/>
    </row>
    <row r="572" spans="1:26" ht="15.75" customHeight="1">
      <c r="A572" s="209"/>
      <c r="B572" s="209"/>
      <c r="C572" s="209"/>
      <c r="D572" s="209"/>
      <c r="E572" s="209"/>
      <c r="F572" s="209"/>
      <c r="G572" s="209"/>
      <c r="H572" s="209"/>
      <c r="I572" s="209"/>
      <c r="J572" s="209"/>
      <c r="K572" s="209"/>
      <c r="L572" s="209"/>
      <c r="M572" s="209"/>
      <c r="N572" s="209"/>
      <c r="O572" s="209"/>
      <c r="P572" s="209"/>
      <c r="Q572" s="209"/>
      <c r="R572" s="209"/>
      <c r="S572" s="209"/>
      <c r="T572" s="209"/>
      <c r="U572" s="209"/>
      <c r="V572" s="209"/>
      <c r="W572" s="209"/>
      <c r="X572" s="209"/>
      <c r="Y572" s="209"/>
      <c r="Z572" s="209"/>
    </row>
    <row r="573" spans="1:26" ht="15.75" customHeight="1">
      <c r="A573" s="209"/>
      <c r="B573" s="209"/>
      <c r="C573" s="209"/>
      <c r="D573" s="209"/>
      <c r="E573" s="209"/>
      <c r="F573" s="209"/>
      <c r="G573" s="209"/>
      <c r="H573" s="209"/>
      <c r="I573" s="209"/>
      <c r="J573" s="209"/>
      <c r="K573" s="209"/>
      <c r="L573" s="209"/>
      <c r="M573" s="209"/>
      <c r="N573" s="209"/>
      <c r="O573" s="209"/>
      <c r="P573" s="209"/>
      <c r="Q573" s="209"/>
      <c r="R573" s="209"/>
      <c r="S573" s="209"/>
      <c r="T573" s="209"/>
      <c r="U573" s="209"/>
      <c r="V573" s="209"/>
      <c r="W573" s="209"/>
      <c r="X573" s="209"/>
      <c r="Y573" s="209"/>
      <c r="Z573" s="209"/>
    </row>
    <row r="574" spans="1:26" ht="15.75" customHeight="1">
      <c r="A574" s="209"/>
      <c r="B574" s="209"/>
      <c r="C574" s="209"/>
      <c r="D574" s="209"/>
      <c r="E574" s="209"/>
      <c r="F574" s="209"/>
      <c r="G574" s="209"/>
      <c r="H574" s="209"/>
      <c r="I574" s="209"/>
      <c r="J574" s="209"/>
      <c r="K574" s="209"/>
      <c r="L574" s="209"/>
      <c r="M574" s="209"/>
      <c r="N574" s="209"/>
      <c r="O574" s="209"/>
      <c r="P574" s="209"/>
      <c r="Q574" s="209"/>
      <c r="R574" s="209"/>
      <c r="S574" s="209"/>
      <c r="T574" s="209"/>
      <c r="U574" s="209"/>
      <c r="V574" s="209"/>
      <c r="W574" s="209"/>
      <c r="X574" s="209"/>
      <c r="Y574" s="209"/>
      <c r="Z574" s="209"/>
    </row>
    <row r="575" spans="1:26" ht="15.75" customHeight="1">
      <c r="A575" s="209"/>
      <c r="B575" s="209"/>
      <c r="C575" s="209"/>
      <c r="D575" s="209"/>
      <c r="E575" s="209"/>
      <c r="F575" s="209"/>
      <c r="G575" s="209"/>
      <c r="H575" s="209"/>
      <c r="I575" s="209"/>
      <c r="J575" s="209"/>
      <c r="K575" s="209"/>
      <c r="L575" s="209"/>
      <c r="M575" s="209"/>
      <c r="N575" s="209"/>
      <c r="O575" s="209"/>
      <c r="P575" s="209"/>
      <c r="Q575" s="209"/>
      <c r="R575" s="209"/>
      <c r="S575" s="209"/>
      <c r="T575" s="209"/>
      <c r="U575" s="209"/>
      <c r="V575" s="209"/>
      <c r="W575" s="209"/>
      <c r="X575" s="209"/>
      <c r="Y575" s="209"/>
      <c r="Z575" s="209"/>
    </row>
    <row r="576" spans="1:26" ht="15.75" customHeight="1">
      <c r="A576" s="209"/>
      <c r="B576" s="209"/>
      <c r="C576" s="209"/>
      <c r="D576" s="209"/>
      <c r="E576" s="209"/>
      <c r="F576" s="209"/>
      <c r="G576" s="209"/>
      <c r="H576" s="209"/>
      <c r="I576" s="209"/>
      <c r="J576" s="209"/>
      <c r="K576" s="209"/>
      <c r="L576" s="209"/>
      <c r="M576" s="209"/>
      <c r="N576" s="209"/>
      <c r="O576" s="209"/>
      <c r="P576" s="209"/>
      <c r="Q576" s="209"/>
      <c r="R576" s="209"/>
      <c r="S576" s="209"/>
      <c r="T576" s="209"/>
      <c r="U576" s="209"/>
      <c r="V576" s="209"/>
      <c r="W576" s="209"/>
      <c r="X576" s="209"/>
      <c r="Y576" s="209"/>
      <c r="Z576" s="209"/>
    </row>
    <row r="577" spans="1:26" ht="15.75" customHeight="1">
      <c r="A577" s="209"/>
      <c r="B577" s="209"/>
      <c r="C577" s="209"/>
      <c r="D577" s="209"/>
      <c r="E577" s="209"/>
      <c r="F577" s="209"/>
      <c r="G577" s="209"/>
      <c r="H577" s="209"/>
      <c r="I577" s="209"/>
      <c r="J577" s="209"/>
      <c r="K577" s="209"/>
      <c r="L577" s="209"/>
      <c r="M577" s="209"/>
      <c r="N577" s="209"/>
      <c r="O577" s="209"/>
      <c r="P577" s="209"/>
      <c r="Q577" s="209"/>
      <c r="R577" s="209"/>
      <c r="S577" s="209"/>
      <c r="T577" s="209"/>
      <c r="U577" s="209"/>
      <c r="V577" s="209"/>
      <c r="W577" s="209"/>
      <c r="X577" s="209"/>
      <c r="Y577" s="209"/>
      <c r="Z577" s="209"/>
    </row>
    <row r="578" spans="1:26" ht="15.75" customHeight="1">
      <c r="A578" s="209"/>
      <c r="B578" s="209"/>
      <c r="C578" s="209"/>
      <c r="D578" s="209"/>
      <c r="E578" s="209"/>
      <c r="F578" s="209"/>
      <c r="G578" s="209"/>
      <c r="H578" s="209"/>
      <c r="I578" s="209"/>
      <c r="J578" s="209"/>
      <c r="K578" s="209"/>
      <c r="L578" s="209"/>
      <c r="M578" s="209"/>
      <c r="N578" s="209"/>
      <c r="O578" s="209"/>
      <c r="P578" s="209"/>
      <c r="Q578" s="209"/>
      <c r="R578" s="209"/>
      <c r="S578" s="209"/>
      <c r="T578" s="209"/>
      <c r="U578" s="209"/>
      <c r="V578" s="209"/>
      <c r="W578" s="209"/>
      <c r="X578" s="209"/>
      <c r="Y578" s="209"/>
      <c r="Z578" s="209"/>
    </row>
    <row r="579" spans="1:26" ht="15.75" customHeight="1">
      <c r="A579" s="209"/>
      <c r="B579" s="209"/>
      <c r="C579" s="209"/>
      <c r="D579" s="209"/>
      <c r="E579" s="209"/>
      <c r="F579" s="209"/>
      <c r="G579" s="209"/>
      <c r="H579" s="209"/>
      <c r="I579" s="209"/>
      <c r="J579" s="209"/>
      <c r="K579" s="209"/>
      <c r="L579" s="209"/>
      <c r="M579" s="209"/>
      <c r="N579" s="209"/>
      <c r="O579" s="209"/>
      <c r="P579" s="209"/>
      <c r="Q579" s="209"/>
      <c r="R579" s="209"/>
      <c r="S579" s="209"/>
      <c r="T579" s="209"/>
      <c r="U579" s="209"/>
      <c r="V579" s="209"/>
      <c r="W579" s="209"/>
      <c r="X579" s="209"/>
      <c r="Y579" s="209"/>
      <c r="Z579" s="209"/>
    </row>
    <row r="580" spans="1:26" ht="15.75" customHeight="1">
      <c r="A580" s="209"/>
      <c r="B580" s="209"/>
      <c r="C580" s="209"/>
      <c r="D580" s="209"/>
      <c r="E580" s="209"/>
      <c r="F580" s="209"/>
      <c r="G580" s="209"/>
      <c r="H580" s="209"/>
      <c r="I580" s="209"/>
      <c r="J580" s="209"/>
      <c r="K580" s="209"/>
      <c r="L580" s="209"/>
      <c r="M580" s="209"/>
      <c r="N580" s="209"/>
      <c r="O580" s="209"/>
      <c r="P580" s="209"/>
      <c r="Q580" s="209"/>
      <c r="R580" s="209"/>
      <c r="S580" s="209"/>
      <c r="T580" s="209"/>
      <c r="U580" s="209"/>
      <c r="V580" s="209"/>
      <c r="W580" s="209"/>
      <c r="X580" s="209"/>
      <c r="Y580" s="209"/>
      <c r="Z580" s="209"/>
    </row>
    <row r="581" spans="1:26" ht="15.75" customHeight="1">
      <c r="A581" s="209"/>
      <c r="B581" s="209"/>
      <c r="C581" s="209"/>
      <c r="D581" s="209"/>
      <c r="E581" s="209"/>
      <c r="F581" s="209"/>
      <c r="G581" s="209"/>
      <c r="H581" s="209"/>
      <c r="I581" s="209"/>
      <c r="J581" s="209"/>
      <c r="K581" s="209"/>
      <c r="L581" s="209"/>
      <c r="M581" s="209"/>
      <c r="N581" s="209"/>
      <c r="O581" s="209"/>
      <c r="P581" s="209"/>
      <c r="Q581" s="209"/>
      <c r="R581" s="209"/>
      <c r="S581" s="209"/>
      <c r="T581" s="209"/>
      <c r="U581" s="209"/>
      <c r="V581" s="209"/>
      <c r="W581" s="209"/>
      <c r="X581" s="209"/>
      <c r="Y581" s="209"/>
      <c r="Z581" s="209"/>
    </row>
    <row r="582" spans="1:26" ht="15.75" customHeight="1">
      <c r="A582" s="209"/>
      <c r="B582" s="209"/>
      <c r="C582" s="209"/>
      <c r="D582" s="209"/>
      <c r="E582" s="209"/>
      <c r="F582" s="209"/>
      <c r="G582" s="209"/>
      <c r="H582" s="209"/>
      <c r="I582" s="209"/>
      <c r="J582" s="209"/>
      <c r="K582" s="209"/>
      <c r="L582" s="209"/>
      <c r="M582" s="209"/>
      <c r="N582" s="209"/>
      <c r="O582" s="209"/>
      <c r="P582" s="209"/>
      <c r="Q582" s="209"/>
      <c r="R582" s="209"/>
      <c r="S582" s="209"/>
      <c r="T582" s="209"/>
      <c r="U582" s="209"/>
      <c r="V582" s="209"/>
      <c r="W582" s="209"/>
      <c r="X582" s="209"/>
      <c r="Y582" s="209"/>
      <c r="Z582" s="209"/>
    </row>
    <row r="583" spans="1:26" ht="15.75" customHeight="1">
      <c r="A583" s="209"/>
      <c r="B583" s="209"/>
      <c r="C583" s="209"/>
      <c r="D583" s="209"/>
      <c r="E583" s="209"/>
      <c r="F583" s="209"/>
      <c r="G583" s="209"/>
      <c r="H583" s="209"/>
      <c r="I583" s="209"/>
      <c r="J583" s="209"/>
      <c r="K583" s="209"/>
      <c r="L583" s="209"/>
      <c r="M583" s="209"/>
      <c r="N583" s="209"/>
      <c r="O583" s="209"/>
      <c r="P583" s="209"/>
      <c r="Q583" s="209"/>
      <c r="R583" s="209"/>
      <c r="S583" s="209"/>
      <c r="T583" s="209"/>
      <c r="U583" s="209"/>
      <c r="V583" s="209"/>
      <c r="W583" s="209"/>
      <c r="X583" s="209"/>
      <c r="Y583" s="209"/>
      <c r="Z583" s="209"/>
    </row>
    <row r="584" spans="1:26" ht="15.75" customHeight="1">
      <c r="A584" s="209"/>
      <c r="B584" s="209"/>
      <c r="C584" s="209"/>
      <c r="D584" s="209"/>
      <c r="E584" s="209"/>
      <c r="F584" s="209"/>
      <c r="G584" s="209"/>
      <c r="H584" s="209"/>
      <c r="I584" s="209"/>
      <c r="J584" s="209"/>
      <c r="K584" s="209"/>
      <c r="L584" s="209"/>
      <c r="M584" s="209"/>
      <c r="N584" s="209"/>
      <c r="O584" s="209"/>
      <c r="P584" s="209"/>
      <c r="Q584" s="209"/>
      <c r="R584" s="209"/>
      <c r="S584" s="209"/>
      <c r="T584" s="209"/>
      <c r="U584" s="209"/>
      <c r="V584" s="209"/>
      <c r="W584" s="209"/>
      <c r="X584" s="209"/>
      <c r="Y584" s="209"/>
      <c r="Z584" s="209"/>
    </row>
    <row r="585" spans="1:26" ht="15.75" customHeight="1">
      <c r="A585" s="209"/>
      <c r="B585" s="209"/>
      <c r="C585" s="209"/>
      <c r="D585" s="209"/>
      <c r="E585" s="209"/>
      <c r="F585" s="209"/>
      <c r="G585" s="209"/>
      <c r="H585" s="209"/>
      <c r="I585" s="209"/>
      <c r="J585" s="209"/>
      <c r="K585" s="209"/>
      <c r="L585" s="209"/>
      <c r="M585" s="209"/>
      <c r="N585" s="209"/>
      <c r="O585" s="209"/>
      <c r="P585" s="209"/>
      <c r="Q585" s="209"/>
      <c r="R585" s="209"/>
      <c r="S585" s="209"/>
      <c r="T585" s="209"/>
      <c r="U585" s="209"/>
      <c r="V585" s="209"/>
      <c r="W585" s="209"/>
      <c r="X585" s="209"/>
      <c r="Y585" s="209"/>
      <c r="Z585" s="209"/>
    </row>
    <row r="586" spans="1:26" ht="15.75" customHeight="1">
      <c r="A586" s="209"/>
      <c r="B586" s="209"/>
      <c r="C586" s="209"/>
      <c r="D586" s="209"/>
      <c r="E586" s="209"/>
      <c r="F586" s="209"/>
      <c r="G586" s="209"/>
      <c r="H586" s="209"/>
      <c r="I586" s="209"/>
      <c r="J586" s="209"/>
      <c r="K586" s="209"/>
      <c r="L586" s="209"/>
      <c r="M586" s="209"/>
      <c r="N586" s="209"/>
      <c r="O586" s="209"/>
      <c r="P586" s="209"/>
      <c r="Q586" s="209"/>
      <c r="R586" s="209"/>
      <c r="S586" s="209"/>
      <c r="T586" s="209"/>
      <c r="U586" s="209"/>
      <c r="V586" s="209"/>
      <c r="W586" s="209"/>
      <c r="X586" s="209"/>
      <c r="Y586" s="209"/>
      <c r="Z586" s="209"/>
    </row>
    <row r="587" spans="1:26" ht="15.75" customHeight="1">
      <c r="A587" s="209"/>
      <c r="B587" s="209"/>
      <c r="C587" s="209"/>
      <c r="D587" s="209"/>
      <c r="E587" s="209"/>
      <c r="F587" s="209"/>
      <c r="G587" s="209"/>
      <c r="H587" s="209"/>
      <c r="I587" s="209"/>
      <c r="J587" s="209"/>
      <c r="K587" s="209"/>
      <c r="L587" s="209"/>
      <c r="M587" s="209"/>
      <c r="N587" s="209"/>
      <c r="O587" s="209"/>
      <c r="P587" s="209"/>
      <c r="Q587" s="209"/>
      <c r="R587" s="209"/>
      <c r="S587" s="209"/>
      <c r="T587" s="209"/>
      <c r="U587" s="209"/>
      <c r="V587" s="209"/>
      <c r="W587" s="209"/>
      <c r="X587" s="209"/>
      <c r="Y587" s="209"/>
      <c r="Z587" s="209"/>
    </row>
    <row r="588" spans="1:26" ht="15.75" customHeight="1">
      <c r="A588" s="209"/>
      <c r="B588" s="209"/>
      <c r="C588" s="209"/>
      <c r="D588" s="209"/>
      <c r="E588" s="209"/>
      <c r="F588" s="209"/>
      <c r="G588" s="209"/>
      <c r="H588" s="209"/>
      <c r="I588" s="209"/>
      <c r="J588" s="209"/>
      <c r="K588" s="209"/>
      <c r="L588" s="209"/>
      <c r="M588" s="209"/>
      <c r="N588" s="209"/>
      <c r="O588" s="209"/>
      <c r="P588" s="209"/>
      <c r="Q588" s="209"/>
      <c r="R588" s="209"/>
      <c r="S588" s="209"/>
      <c r="T588" s="209"/>
      <c r="U588" s="209"/>
      <c r="V588" s="209"/>
      <c r="W588" s="209"/>
      <c r="X588" s="209"/>
      <c r="Y588" s="209"/>
      <c r="Z588" s="209"/>
    </row>
    <row r="589" spans="1:26" ht="15.75" customHeight="1">
      <c r="A589" s="209"/>
      <c r="B589" s="209"/>
      <c r="C589" s="209"/>
      <c r="D589" s="209"/>
      <c r="E589" s="209"/>
      <c r="F589" s="209"/>
      <c r="G589" s="209"/>
      <c r="H589" s="209"/>
      <c r="I589" s="209"/>
      <c r="J589" s="209"/>
      <c r="K589" s="209"/>
      <c r="L589" s="209"/>
      <c r="M589" s="209"/>
      <c r="N589" s="209"/>
      <c r="O589" s="209"/>
      <c r="P589" s="209"/>
      <c r="Q589" s="209"/>
      <c r="R589" s="209"/>
      <c r="S589" s="209"/>
      <c r="T589" s="209"/>
      <c r="U589" s="209"/>
      <c r="V589" s="209"/>
      <c r="W589" s="209"/>
      <c r="X589" s="209"/>
      <c r="Y589" s="209"/>
      <c r="Z589" s="209"/>
    </row>
    <row r="590" spans="1:26" ht="15.75" customHeight="1">
      <c r="A590" s="209"/>
      <c r="B590" s="209"/>
      <c r="C590" s="209"/>
      <c r="D590" s="209"/>
      <c r="E590" s="209"/>
      <c r="F590" s="209"/>
      <c r="G590" s="209"/>
      <c r="H590" s="209"/>
      <c r="I590" s="209"/>
      <c r="J590" s="209"/>
      <c r="K590" s="209"/>
      <c r="L590" s="209"/>
      <c r="M590" s="209"/>
      <c r="N590" s="209"/>
      <c r="O590" s="209"/>
      <c r="P590" s="209"/>
      <c r="Q590" s="209"/>
      <c r="R590" s="209"/>
      <c r="S590" s="209"/>
      <c r="T590" s="209"/>
      <c r="U590" s="209"/>
      <c r="V590" s="209"/>
      <c r="W590" s="209"/>
      <c r="X590" s="209"/>
      <c r="Y590" s="209"/>
      <c r="Z590" s="209"/>
    </row>
    <row r="591" spans="1:26" ht="15.75" customHeight="1">
      <c r="A591" s="209"/>
      <c r="B591" s="209"/>
      <c r="C591" s="209"/>
      <c r="D591" s="209"/>
      <c r="E591" s="209"/>
      <c r="F591" s="209"/>
      <c r="G591" s="209"/>
      <c r="H591" s="209"/>
      <c r="I591" s="209"/>
      <c r="J591" s="209"/>
      <c r="K591" s="209"/>
      <c r="L591" s="209"/>
      <c r="M591" s="209"/>
      <c r="N591" s="209"/>
      <c r="O591" s="209"/>
      <c r="P591" s="209"/>
      <c r="Q591" s="209"/>
      <c r="R591" s="209"/>
      <c r="S591" s="209"/>
      <c r="T591" s="209"/>
      <c r="U591" s="209"/>
      <c r="V591" s="209"/>
      <c r="W591" s="209"/>
      <c r="X591" s="209"/>
      <c r="Y591" s="209"/>
      <c r="Z591" s="209"/>
    </row>
    <row r="592" spans="1:26" ht="15.75" customHeight="1">
      <c r="A592" s="209"/>
      <c r="B592" s="209"/>
      <c r="C592" s="209"/>
      <c r="D592" s="209"/>
      <c r="E592" s="209"/>
      <c r="F592" s="209"/>
      <c r="G592" s="209"/>
      <c r="H592" s="209"/>
      <c r="I592" s="209"/>
      <c r="J592" s="209"/>
      <c r="K592" s="209"/>
      <c r="L592" s="209"/>
      <c r="M592" s="209"/>
      <c r="N592" s="209"/>
      <c r="O592" s="209"/>
      <c r="P592" s="209"/>
      <c r="Q592" s="209"/>
      <c r="R592" s="209"/>
      <c r="S592" s="209"/>
      <c r="T592" s="209"/>
      <c r="U592" s="209"/>
      <c r="V592" s="209"/>
      <c r="W592" s="209"/>
      <c r="X592" s="209"/>
      <c r="Y592" s="209"/>
      <c r="Z592" s="209"/>
    </row>
    <row r="593" spans="1:26" ht="15.75" customHeight="1">
      <c r="A593" s="209"/>
      <c r="B593" s="209"/>
      <c r="C593" s="209"/>
      <c r="D593" s="209"/>
      <c r="E593" s="209"/>
      <c r="F593" s="209"/>
      <c r="G593" s="209"/>
      <c r="H593" s="209"/>
      <c r="I593" s="209"/>
      <c r="J593" s="209"/>
      <c r="K593" s="209"/>
      <c r="L593" s="209"/>
      <c r="M593" s="209"/>
      <c r="N593" s="209"/>
      <c r="O593" s="209"/>
      <c r="P593" s="209"/>
      <c r="Q593" s="209"/>
      <c r="R593" s="209"/>
      <c r="S593" s="209"/>
      <c r="T593" s="209"/>
      <c r="U593" s="209"/>
      <c r="V593" s="209"/>
      <c r="W593" s="209"/>
      <c r="X593" s="209"/>
      <c r="Y593" s="209"/>
      <c r="Z593" s="209"/>
    </row>
    <row r="594" spans="1:26" ht="15.75" customHeight="1">
      <c r="A594" s="209"/>
      <c r="B594" s="209"/>
      <c r="C594" s="209"/>
      <c r="D594" s="209"/>
      <c r="E594" s="209"/>
      <c r="F594" s="209"/>
      <c r="G594" s="209"/>
      <c r="H594" s="209"/>
      <c r="I594" s="209"/>
      <c r="J594" s="209"/>
      <c r="K594" s="209"/>
      <c r="L594" s="209"/>
      <c r="M594" s="209"/>
      <c r="N594" s="209"/>
      <c r="O594" s="209"/>
      <c r="P594" s="209"/>
      <c r="Q594" s="209"/>
      <c r="R594" s="209"/>
      <c r="S594" s="209"/>
      <c r="T594" s="209"/>
      <c r="U594" s="209"/>
      <c r="V594" s="209"/>
      <c r="W594" s="209"/>
      <c r="X594" s="209"/>
      <c r="Y594" s="209"/>
      <c r="Z594" s="209"/>
    </row>
    <row r="595" spans="1:26" ht="15.75" customHeight="1">
      <c r="A595" s="209"/>
      <c r="B595" s="209"/>
      <c r="C595" s="209"/>
      <c r="D595" s="209"/>
      <c r="E595" s="209"/>
      <c r="F595" s="209"/>
      <c r="G595" s="209"/>
      <c r="H595" s="209"/>
      <c r="I595" s="209"/>
      <c r="J595" s="209"/>
      <c r="K595" s="209"/>
      <c r="L595" s="209"/>
      <c r="M595" s="209"/>
      <c r="N595" s="209"/>
      <c r="O595" s="209"/>
      <c r="P595" s="209"/>
      <c r="Q595" s="209"/>
      <c r="R595" s="209"/>
      <c r="S595" s="209"/>
      <c r="T595" s="209"/>
      <c r="U595" s="209"/>
      <c r="V595" s="209"/>
      <c r="W595" s="209"/>
      <c r="X595" s="209"/>
      <c r="Y595" s="209"/>
      <c r="Z595" s="209"/>
    </row>
    <row r="596" spans="1:26" ht="15.75" customHeight="1">
      <c r="A596" s="209"/>
      <c r="B596" s="209"/>
      <c r="C596" s="209"/>
      <c r="D596" s="209"/>
      <c r="E596" s="209"/>
      <c r="F596" s="209"/>
      <c r="G596" s="209"/>
      <c r="H596" s="209"/>
      <c r="I596" s="209"/>
      <c r="J596" s="209"/>
      <c r="K596" s="209"/>
      <c r="L596" s="209"/>
      <c r="M596" s="209"/>
      <c r="N596" s="209"/>
      <c r="O596" s="209"/>
      <c r="P596" s="209"/>
      <c r="Q596" s="209"/>
      <c r="R596" s="209"/>
      <c r="S596" s="209"/>
      <c r="T596" s="209"/>
      <c r="U596" s="209"/>
      <c r="V596" s="209"/>
      <c r="W596" s="209"/>
      <c r="X596" s="209"/>
      <c r="Y596" s="209"/>
      <c r="Z596" s="209"/>
    </row>
    <row r="597" spans="1:26" ht="15.75" customHeight="1">
      <c r="A597" s="209"/>
      <c r="B597" s="209"/>
      <c r="C597" s="209"/>
      <c r="D597" s="209"/>
      <c r="E597" s="209"/>
      <c r="F597" s="209"/>
      <c r="G597" s="209"/>
      <c r="H597" s="209"/>
      <c r="I597" s="209"/>
      <c r="J597" s="209"/>
      <c r="K597" s="209"/>
      <c r="L597" s="209"/>
      <c r="M597" s="209"/>
      <c r="N597" s="209"/>
      <c r="O597" s="209"/>
      <c r="P597" s="209"/>
      <c r="Q597" s="209"/>
      <c r="R597" s="209"/>
      <c r="S597" s="209"/>
      <c r="T597" s="209"/>
      <c r="U597" s="209"/>
      <c r="V597" s="209"/>
      <c r="W597" s="209"/>
      <c r="X597" s="209"/>
      <c r="Y597" s="209"/>
      <c r="Z597" s="209"/>
    </row>
    <row r="598" spans="1:26" ht="15.75" customHeight="1">
      <c r="A598" s="209"/>
      <c r="B598" s="209"/>
      <c r="C598" s="209"/>
      <c r="D598" s="209"/>
      <c r="E598" s="209"/>
      <c r="F598" s="209"/>
      <c r="G598" s="209"/>
      <c r="H598" s="209"/>
      <c r="I598" s="209"/>
      <c r="J598" s="209"/>
      <c r="K598" s="209"/>
      <c r="L598" s="209"/>
      <c r="M598" s="209"/>
      <c r="N598" s="209"/>
      <c r="O598" s="209"/>
      <c r="P598" s="209"/>
      <c r="Q598" s="209"/>
      <c r="R598" s="209"/>
      <c r="S598" s="209"/>
      <c r="T598" s="209"/>
      <c r="U598" s="209"/>
      <c r="V598" s="209"/>
      <c r="W598" s="209"/>
      <c r="X598" s="209"/>
      <c r="Y598" s="209"/>
      <c r="Z598" s="209"/>
    </row>
    <row r="599" spans="1:26" ht="15.75" customHeight="1">
      <c r="A599" s="209"/>
      <c r="B599" s="209"/>
      <c r="C599" s="209"/>
      <c r="D599" s="209"/>
      <c r="E599" s="209"/>
      <c r="F599" s="209"/>
      <c r="G599" s="209"/>
      <c r="H599" s="209"/>
      <c r="I599" s="209"/>
      <c r="J599" s="209"/>
      <c r="K599" s="209"/>
      <c r="L599" s="209"/>
      <c r="M599" s="209"/>
      <c r="N599" s="209"/>
      <c r="O599" s="209"/>
      <c r="P599" s="209"/>
      <c r="Q599" s="209"/>
      <c r="R599" s="209"/>
      <c r="S599" s="209"/>
      <c r="T599" s="209"/>
      <c r="U599" s="209"/>
      <c r="V599" s="209"/>
      <c r="W599" s="209"/>
      <c r="X599" s="209"/>
      <c r="Y599" s="209"/>
      <c r="Z599" s="209"/>
    </row>
    <row r="600" spans="1:26" ht="15.75" customHeight="1">
      <c r="A600" s="209"/>
      <c r="B600" s="209"/>
      <c r="C600" s="209"/>
      <c r="D600" s="209"/>
      <c r="E600" s="209"/>
      <c r="F600" s="209"/>
      <c r="G600" s="209"/>
      <c r="H600" s="209"/>
      <c r="I600" s="209"/>
      <c r="J600" s="209"/>
      <c r="K600" s="209"/>
      <c r="L600" s="209"/>
      <c r="M600" s="209"/>
      <c r="N600" s="209"/>
      <c r="O600" s="209"/>
      <c r="P600" s="209"/>
      <c r="Q600" s="209"/>
      <c r="R600" s="209"/>
      <c r="S600" s="209"/>
      <c r="T600" s="209"/>
      <c r="U600" s="209"/>
      <c r="V600" s="209"/>
      <c r="W600" s="209"/>
      <c r="X600" s="209"/>
      <c r="Y600" s="209"/>
      <c r="Z600" s="209"/>
    </row>
    <row r="601" spans="1:26" ht="15.75" customHeight="1">
      <c r="A601" s="209"/>
      <c r="B601" s="209"/>
      <c r="C601" s="209"/>
      <c r="D601" s="209"/>
      <c r="E601" s="209"/>
      <c r="F601" s="209"/>
      <c r="G601" s="209"/>
      <c r="H601" s="209"/>
      <c r="I601" s="209"/>
      <c r="J601" s="209"/>
      <c r="K601" s="209"/>
      <c r="L601" s="209"/>
      <c r="M601" s="209"/>
      <c r="N601" s="209"/>
      <c r="O601" s="209"/>
      <c r="P601" s="209"/>
      <c r="Q601" s="209"/>
      <c r="R601" s="209"/>
      <c r="S601" s="209"/>
      <c r="T601" s="209"/>
      <c r="U601" s="209"/>
      <c r="V601" s="209"/>
      <c r="W601" s="209"/>
      <c r="X601" s="209"/>
      <c r="Y601" s="209"/>
      <c r="Z601" s="209"/>
    </row>
    <row r="602" spans="1:26" ht="15.75" customHeight="1">
      <c r="A602" s="209"/>
      <c r="B602" s="209"/>
      <c r="C602" s="209"/>
      <c r="D602" s="209"/>
      <c r="E602" s="209"/>
      <c r="F602" s="209"/>
      <c r="G602" s="209"/>
      <c r="H602" s="209"/>
      <c r="I602" s="209"/>
      <c r="J602" s="209"/>
      <c r="K602" s="209"/>
      <c r="L602" s="209"/>
      <c r="M602" s="209"/>
      <c r="N602" s="209"/>
      <c r="O602" s="209"/>
      <c r="P602" s="209"/>
      <c r="Q602" s="209"/>
      <c r="R602" s="209"/>
      <c r="S602" s="209"/>
      <c r="T602" s="209"/>
      <c r="U602" s="209"/>
      <c r="V602" s="209"/>
      <c r="W602" s="209"/>
      <c r="X602" s="209"/>
      <c r="Y602" s="209"/>
      <c r="Z602" s="209"/>
    </row>
    <row r="603" spans="1:26" ht="15.75" customHeight="1">
      <c r="A603" s="209"/>
      <c r="B603" s="209"/>
      <c r="C603" s="209"/>
      <c r="D603" s="209"/>
      <c r="E603" s="209"/>
      <c r="F603" s="209"/>
      <c r="G603" s="209"/>
      <c r="H603" s="209"/>
      <c r="I603" s="209"/>
      <c r="J603" s="209"/>
      <c r="K603" s="209"/>
      <c r="L603" s="209"/>
      <c r="M603" s="209"/>
      <c r="N603" s="209"/>
      <c r="O603" s="209"/>
      <c r="P603" s="209"/>
      <c r="Q603" s="209"/>
      <c r="R603" s="209"/>
      <c r="S603" s="209"/>
      <c r="T603" s="209"/>
      <c r="U603" s="209"/>
      <c r="V603" s="209"/>
      <c r="W603" s="209"/>
      <c r="X603" s="209"/>
      <c r="Y603" s="209"/>
      <c r="Z603" s="209"/>
    </row>
    <row r="604" spans="1:26" ht="15.75" customHeight="1">
      <c r="A604" s="209"/>
      <c r="B604" s="209"/>
      <c r="C604" s="209"/>
      <c r="D604" s="209"/>
      <c r="E604" s="209"/>
      <c r="F604" s="209"/>
      <c r="G604" s="209"/>
      <c r="H604" s="209"/>
      <c r="I604" s="209"/>
      <c r="J604" s="209"/>
      <c r="K604" s="209"/>
      <c r="L604" s="209"/>
      <c r="M604" s="209"/>
      <c r="N604" s="209"/>
      <c r="O604" s="209"/>
      <c r="P604" s="209"/>
      <c r="Q604" s="209"/>
      <c r="R604" s="209"/>
      <c r="S604" s="209"/>
      <c r="T604" s="209"/>
      <c r="U604" s="209"/>
      <c r="V604" s="209"/>
      <c r="W604" s="209"/>
      <c r="X604" s="209"/>
      <c r="Y604" s="209"/>
      <c r="Z604" s="209"/>
    </row>
    <row r="605" spans="1:26" ht="15.75" customHeight="1">
      <c r="A605" s="209"/>
      <c r="B605" s="209"/>
      <c r="C605" s="209"/>
      <c r="D605" s="209"/>
      <c r="E605" s="209"/>
      <c r="F605" s="209"/>
      <c r="G605" s="209"/>
      <c r="H605" s="209"/>
      <c r="I605" s="209"/>
      <c r="J605" s="209"/>
      <c r="K605" s="209"/>
      <c r="L605" s="209"/>
      <c r="M605" s="209"/>
      <c r="N605" s="209"/>
      <c r="O605" s="209"/>
      <c r="P605" s="209"/>
      <c r="Q605" s="209"/>
      <c r="R605" s="209"/>
      <c r="S605" s="209"/>
      <c r="T605" s="209"/>
      <c r="U605" s="209"/>
      <c r="V605" s="209"/>
      <c r="W605" s="209"/>
      <c r="X605" s="209"/>
      <c r="Y605" s="209"/>
      <c r="Z605" s="209"/>
    </row>
    <row r="606" spans="1:26" ht="15.75" customHeight="1">
      <c r="A606" s="209"/>
      <c r="B606" s="209"/>
      <c r="C606" s="209"/>
      <c r="D606" s="209"/>
      <c r="E606" s="209"/>
      <c r="F606" s="209"/>
      <c r="G606" s="209"/>
      <c r="H606" s="209"/>
      <c r="I606" s="209"/>
      <c r="J606" s="209"/>
      <c r="K606" s="209"/>
      <c r="L606" s="209"/>
      <c r="M606" s="209"/>
      <c r="N606" s="209"/>
      <c r="O606" s="209"/>
      <c r="P606" s="209"/>
      <c r="Q606" s="209"/>
      <c r="R606" s="209"/>
      <c r="S606" s="209"/>
      <c r="T606" s="209"/>
      <c r="U606" s="209"/>
      <c r="V606" s="209"/>
      <c r="W606" s="209"/>
      <c r="X606" s="209"/>
      <c r="Y606" s="209"/>
      <c r="Z606" s="209"/>
    </row>
    <row r="607" spans="1:26" ht="15.75" customHeight="1">
      <c r="A607" s="209"/>
      <c r="B607" s="209"/>
      <c r="C607" s="209"/>
      <c r="D607" s="209"/>
      <c r="E607" s="209"/>
      <c r="F607" s="209"/>
      <c r="G607" s="209"/>
      <c r="H607" s="209"/>
      <c r="I607" s="209"/>
      <c r="J607" s="209"/>
      <c r="K607" s="209"/>
      <c r="L607" s="209"/>
      <c r="M607" s="209"/>
      <c r="N607" s="209"/>
      <c r="O607" s="209"/>
      <c r="P607" s="209"/>
      <c r="Q607" s="209"/>
      <c r="R607" s="209"/>
      <c r="S607" s="209"/>
      <c r="T607" s="209"/>
      <c r="U607" s="209"/>
      <c r="V607" s="209"/>
      <c r="W607" s="209"/>
      <c r="X607" s="209"/>
      <c r="Y607" s="209"/>
      <c r="Z607" s="209"/>
    </row>
    <row r="608" spans="1:26" ht="15.75" customHeight="1">
      <c r="A608" s="209"/>
      <c r="B608" s="209"/>
      <c r="C608" s="209"/>
      <c r="D608" s="209"/>
      <c r="E608" s="209"/>
      <c r="F608" s="209"/>
      <c r="G608" s="209"/>
      <c r="H608" s="209"/>
      <c r="I608" s="209"/>
      <c r="J608" s="209"/>
      <c r="K608" s="209"/>
      <c r="L608" s="209"/>
      <c r="M608" s="209"/>
      <c r="N608" s="209"/>
      <c r="O608" s="209"/>
      <c r="P608" s="209"/>
      <c r="Q608" s="209"/>
      <c r="R608" s="209"/>
      <c r="S608" s="209"/>
      <c r="T608" s="209"/>
      <c r="U608" s="209"/>
      <c r="V608" s="209"/>
      <c r="W608" s="209"/>
      <c r="X608" s="209"/>
      <c r="Y608" s="209"/>
      <c r="Z608" s="209"/>
    </row>
    <row r="609" spans="1:26" ht="15.75" customHeight="1">
      <c r="A609" s="209"/>
      <c r="B609" s="209"/>
      <c r="C609" s="209"/>
      <c r="D609" s="209"/>
      <c r="E609" s="209"/>
      <c r="F609" s="209"/>
      <c r="G609" s="209"/>
      <c r="H609" s="209"/>
      <c r="I609" s="209"/>
      <c r="J609" s="209"/>
      <c r="K609" s="209"/>
      <c r="L609" s="209"/>
      <c r="M609" s="209"/>
      <c r="N609" s="209"/>
      <c r="O609" s="209"/>
      <c r="P609" s="209"/>
      <c r="Q609" s="209"/>
      <c r="R609" s="209"/>
      <c r="S609" s="209"/>
      <c r="T609" s="209"/>
      <c r="U609" s="209"/>
      <c r="V609" s="209"/>
      <c r="W609" s="209"/>
      <c r="X609" s="209"/>
      <c r="Y609" s="209"/>
      <c r="Z609" s="209"/>
    </row>
    <row r="610" spans="1:26" ht="15.75" customHeight="1">
      <c r="A610" s="209"/>
      <c r="B610" s="209"/>
      <c r="C610" s="209"/>
      <c r="D610" s="209"/>
      <c r="E610" s="209"/>
      <c r="F610" s="209"/>
      <c r="G610" s="209"/>
      <c r="H610" s="209"/>
      <c r="I610" s="209"/>
      <c r="J610" s="209"/>
      <c r="K610" s="209"/>
      <c r="L610" s="209"/>
      <c r="M610" s="209"/>
      <c r="N610" s="209"/>
      <c r="O610" s="209"/>
      <c r="P610" s="209"/>
      <c r="Q610" s="209"/>
      <c r="R610" s="209"/>
      <c r="S610" s="209"/>
      <c r="T610" s="209"/>
      <c r="U610" s="209"/>
      <c r="V610" s="209"/>
      <c r="W610" s="209"/>
      <c r="X610" s="209"/>
      <c r="Y610" s="209"/>
      <c r="Z610" s="209"/>
    </row>
    <row r="611" spans="1:26" ht="15.75" customHeight="1">
      <c r="A611" s="209"/>
      <c r="B611" s="209"/>
      <c r="C611" s="209"/>
      <c r="D611" s="209"/>
      <c r="E611" s="209"/>
      <c r="F611" s="209"/>
      <c r="G611" s="209"/>
      <c r="H611" s="209"/>
      <c r="I611" s="209"/>
      <c r="J611" s="209"/>
      <c r="K611" s="209"/>
      <c r="L611" s="209"/>
      <c r="M611" s="209"/>
      <c r="N611" s="209"/>
      <c r="O611" s="209"/>
      <c r="P611" s="209"/>
      <c r="Q611" s="209"/>
      <c r="R611" s="209"/>
      <c r="S611" s="209"/>
      <c r="T611" s="209"/>
      <c r="U611" s="209"/>
      <c r="V611" s="209"/>
      <c r="W611" s="209"/>
      <c r="X611" s="209"/>
      <c r="Y611" s="209"/>
      <c r="Z611" s="209"/>
    </row>
    <row r="612" spans="1:26" ht="15.75" customHeight="1">
      <c r="A612" s="209"/>
      <c r="B612" s="209"/>
      <c r="C612" s="209"/>
      <c r="D612" s="209"/>
      <c r="E612" s="209"/>
      <c r="F612" s="209"/>
      <c r="G612" s="209"/>
      <c r="H612" s="209"/>
      <c r="I612" s="209"/>
      <c r="J612" s="209"/>
      <c r="K612" s="209"/>
      <c r="L612" s="209"/>
      <c r="M612" s="209"/>
      <c r="N612" s="209"/>
      <c r="O612" s="209"/>
      <c r="P612" s="209"/>
      <c r="Q612" s="209"/>
      <c r="R612" s="209"/>
      <c r="S612" s="209"/>
      <c r="T612" s="209"/>
      <c r="U612" s="209"/>
      <c r="V612" s="209"/>
      <c r="W612" s="209"/>
      <c r="X612" s="209"/>
      <c r="Y612" s="209"/>
      <c r="Z612" s="209"/>
    </row>
    <row r="613" spans="1:26" ht="15.75" customHeight="1">
      <c r="A613" s="209"/>
      <c r="B613" s="209"/>
      <c r="C613" s="209"/>
      <c r="D613" s="209"/>
      <c r="E613" s="209"/>
      <c r="F613" s="209"/>
      <c r="G613" s="209"/>
      <c r="H613" s="209"/>
      <c r="I613" s="209"/>
      <c r="J613" s="209"/>
      <c r="K613" s="209"/>
      <c r="L613" s="209"/>
      <c r="M613" s="209"/>
      <c r="N613" s="209"/>
      <c r="O613" s="209"/>
      <c r="P613" s="209"/>
      <c r="Q613" s="209"/>
      <c r="R613" s="209"/>
      <c r="S613" s="209"/>
      <c r="T613" s="209"/>
      <c r="U613" s="209"/>
      <c r="V613" s="209"/>
      <c r="W613" s="209"/>
      <c r="X613" s="209"/>
      <c r="Y613" s="209"/>
      <c r="Z613" s="209"/>
    </row>
    <row r="614" spans="1:26" ht="15.75" customHeight="1">
      <c r="A614" s="209"/>
      <c r="B614" s="209"/>
      <c r="C614" s="209"/>
      <c r="D614" s="209"/>
      <c r="E614" s="209"/>
      <c r="F614" s="209"/>
      <c r="G614" s="209"/>
      <c r="H614" s="209"/>
      <c r="I614" s="209"/>
      <c r="J614" s="209"/>
      <c r="K614" s="209"/>
      <c r="L614" s="209"/>
      <c r="M614" s="209"/>
      <c r="N614" s="209"/>
      <c r="O614" s="209"/>
      <c r="P614" s="209"/>
      <c r="Q614" s="209"/>
      <c r="R614" s="209"/>
      <c r="S614" s="209"/>
      <c r="T614" s="209"/>
      <c r="U614" s="209"/>
      <c r="V614" s="209"/>
      <c r="W614" s="209"/>
      <c r="X614" s="209"/>
      <c r="Y614" s="209"/>
      <c r="Z614" s="209"/>
    </row>
    <row r="615" spans="1:26" ht="15.75" customHeight="1">
      <c r="A615" s="209"/>
      <c r="B615" s="209"/>
      <c r="C615" s="209"/>
      <c r="D615" s="209"/>
      <c r="E615" s="209"/>
      <c r="F615" s="209"/>
      <c r="G615" s="209"/>
      <c r="H615" s="209"/>
      <c r="I615" s="209"/>
      <c r="J615" s="209"/>
      <c r="K615" s="209"/>
      <c r="L615" s="209"/>
      <c r="M615" s="209"/>
      <c r="N615" s="209"/>
      <c r="O615" s="209"/>
      <c r="P615" s="209"/>
      <c r="Q615" s="209"/>
      <c r="R615" s="209"/>
      <c r="S615" s="209"/>
      <c r="T615" s="209"/>
      <c r="U615" s="209"/>
      <c r="V615" s="209"/>
      <c r="W615" s="209"/>
      <c r="X615" s="209"/>
      <c r="Y615" s="209"/>
      <c r="Z615" s="209"/>
    </row>
    <row r="616" spans="1:26" ht="15.75" customHeight="1">
      <c r="A616" s="209"/>
      <c r="B616" s="209"/>
      <c r="C616" s="209"/>
      <c r="D616" s="209"/>
      <c r="E616" s="209"/>
      <c r="F616" s="209"/>
      <c r="G616" s="209"/>
      <c r="H616" s="209"/>
      <c r="I616" s="209"/>
      <c r="J616" s="209"/>
      <c r="K616" s="209"/>
      <c r="L616" s="209"/>
      <c r="M616" s="209"/>
      <c r="N616" s="209"/>
      <c r="O616" s="209"/>
      <c r="P616" s="209"/>
      <c r="Q616" s="209"/>
      <c r="R616" s="209"/>
      <c r="S616" s="209"/>
      <c r="T616" s="209"/>
      <c r="U616" s="209"/>
      <c r="V616" s="209"/>
      <c r="W616" s="209"/>
      <c r="X616" s="209"/>
      <c r="Y616" s="209"/>
      <c r="Z616" s="209"/>
    </row>
    <row r="617" spans="1:26" ht="15.75" customHeight="1">
      <c r="A617" s="209"/>
      <c r="B617" s="209"/>
      <c r="C617" s="209"/>
      <c r="D617" s="209"/>
      <c r="E617" s="209"/>
      <c r="F617" s="209"/>
      <c r="G617" s="209"/>
      <c r="H617" s="209"/>
      <c r="I617" s="209"/>
      <c r="J617" s="209"/>
      <c r="K617" s="209"/>
      <c r="L617" s="209"/>
      <c r="M617" s="209"/>
      <c r="N617" s="209"/>
      <c r="O617" s="209"/>
      <c r="P617" s="209"/>
      <c r="Q617" s="209"/>
      <c r="R617" s="209"/>
      <c r="S617" s="209"/>
      <c r="T617" s="209"/>
      <c r="U617" s="209"/>
      <c r="V617" s="209"/>
      <c r="W617" s="209"/>
      <c r="X617" s="209"/>
      <c r="Y617" s="209"/>
      <c r="Z617" s="209"/>
    </row>
    <row r="618" spans="1:26" ht="15.75" customHeight="1">
      <c r="A618" s="209"/>
      <c r="B618" s="209"/>
      <c r="C618" s="209"/>
      <c r="D618" s="209"/>
      <c r="E618" s="209"/>
      <c r="F618" s="209"/>
      <c r="G618" s="209"/>
      <c r="H618" s="209"/>
      <c r="I618" s="209"/>
      <c r="J618" s="209"/>
      <c r="K618" s="209"/>
      <c r="L618" s="209"/>
      <c r="M618" s="209"/>
      <c r="N618" s="209"/>
      <c r="O618" s="209"/>
      <c r="P618" s="209"/>
      <c r="Q618" s="209"/>
      <c r="R618" s="209"/>
      <c r="S618" s="209"/>
      <c r="T618" s="209"/>
      <c r="U618" s="209"/>
      <c r="V618" s="209"/>
      <c r="W618" s="209"/>
      <c r="X618" s="209"/>
      <c r="Y618" s="209"/>
      <c r="Z618" s="209"/>
    </row>
    <row r="619" spans="1:26" ht="15.75" customHeight="1">
      <c r="A619" s="209"/>
      <c r="B619" s="209"/>
      <c r="C619" s="209"/>
      <c r="D619" s="209"/>
      <c r="E619" s="209"/>
      <c r="F619" s="209"/>
      <c r="G619" s="209"/>
      <c r="H619" s="209"/>
      <c r="I619" s="209"/>
      <c r="J619" s="209"/>
      <c r="K619" s="209"/>
      <c r="L619" s="209"/>
      <c r="M619" s="209"/>
      <c r="N619" s="209"/>
      <c r="O619" s="209"/>
      <c r="P619" s="209"/>
      <c r="Q619" s="209"/>
      <c r="R619" s="209"/>
      <c r="S619" s="209"/>
      <c r="T619" s="209"/>
      <c r="U619" s="209"/>
      <c r="V619" s="209"/>
      <c r="W619" s="209"/>
      <c r="X619" s="209"/>
      <c r="Y619" s="209"/>
      <c r="Z619" s="209"/>
    </row>
    <row r="620" spans="1:26" ht="15.75" customHeight="1">
      <c r="A620" s="209"/>
      <c r="B620" s="209"/>
      <c r="C620" s="209"/>
      <c r="D620" s="209"/>
      <c r="E620" s="209"/>
      <c r="F620" s="209"/>
      <c r="G620" s="209"/>
      <c r="H620" s="209"/>
      <c r="I620" s="209"/>
      <c r="J620" s="209"/>
      <c r="K620" s="209"/>
      <c r="L620" s="209"/>
      <c r="M620" s="209"/>
      <c r="N620" s="209"/>
      <c r="O620" s="209"/>
      <c r="P620" s="209"/>
      <c r="Q620" s="209"/>
      <c r="R620" s="209"/>
      <c r="S620" s="209"/>
      <c r="T620" s="209"/>
      <c r="U620" s="209"/>
      <c r="V620" s="209"/>
      <c r="W620" s="209"/>
      <c r="X620" s="209"/>
      <c r="Y620" s="209"/>
      <c r="Z620" s="209"/>
    </row>
    <row r="621" spans="1:26" ht="15.75" customHeight="1">
      <c r="A621" s="209"/>
      <c r="B621" s="209"/>
      <c r="C621" s="209"/>
      <c r="D621" s="209"/>
      <c r="E621" s="209"/>
      <c r="F621" s="209"/>
      <c r="G621" s="209"/>
      <c r="H621" s="209"/>
      <c r="I621" s="209"/>
      <c r="J621" s="209"/>
      <c r="K621" s="209"/>
      <c r="L621" s="209"/>
      <c r="M621" s="209"/>
      <c r="N621" s="209"/>
      <c r="O621" s="209"/>
      <c r="P621" s="209"/>
      <c r="Q621" s="209"/>
      <c r="R621" s="209"/>
      <c r="S621" s="209"/>
      <c r="T621" s="209"/>
      <c r="U621" s="209"/>
      <c r="V621" s="209"/>
      <c r="W621" s="209"/>
      <c r="X621" s="209"/>
      <c r="Y621" s="209"/>
      <c r="Z621" s="209"/>
    </row>
    <row r="622" spans="1:26" ht="15.75" customHeight="1">
      <c r="A622" s="209"/>
      <c r="B622" s="209"/>
      <c r="C622" s="209"/>
      <c r="D622" s="209"/>
      <c r="E622" s="209"/>
      <c r="F622" s="209"/>
      <c r="G622" s="209"/>
      <c r="H622" s="209"/>
      <c r="I622" s="209"/>
      <c r="J622" s="209"/>
      <c r="K622" s="209"/>
      <c r="L622" s="209"/>
      <c r="M622" s="209"/>
      <c r="N622" s="209"/>
      <c r="O622" s="209"/>
      <c r="P622" s="209"/>
      <c r="Q622" s="209"/>
      <c r="R622" s="209"/>
      <c r="S622" s="209"/>
      <c r="T622" s="209"/>
      <c r="U622" s="209"/>
      <c r="V622" s="209"/>
      <c r="W622" s="209"/>
      <c r="X622" s="209"/>
      <c r="Y622" s="209"/>
      <c r="Z622" s="209"/>
    </row>
    <row r="623" spans="1:26" ht="15.75" customHeight="1">
      <c r="A623" s="209"/>
      <c r="B623" s="209"/>
      <c r="C623" s="209"/>
      <c r="D623" s="209"/>
      <c r="E623" s="209"/>
      <c r="F623" s="209"/>
      <c r="G623" s="209"/>
      <c r="H623" s="209"/>
      <c r="I623" s="209"/>
      <c r="J623" s="209"/>
      <c r="K623" s="209"/>
      <c r="L623" s="209"/>
      <c r="M623" s="209"/>
      <c r="N623" s="209"/>
      <c r="O623" s="209"/>
      <c r="P623" s="209"/>
      <c r="Q623" s="209"/>
      <c r="R623" s="209"/>
      <c r="S623" s="209"/>
      <c r="T623" s="209"/>
      <c r="U623" s="209"/>
      <c r="V623" s="209"/>
      <c r="W623" s="209"/>
      <c r="X623" s="209"/>
      <c r="Y623" s="209"/>
      <c r="Z623" s="209"/>
    </row>
    <row r="624" spans="1:26" ht="15.75" customHeight="1">
      <c r="A624" s="209"/>
      <c r="B624" s="209"/>
      <c r="C624" s="209"/>
      <c r="D624" s="209"/>
      <c r="E624" s="209"/>
      <c r="F624" s="209"/>
      <c r="G624" s="209"/>
      <c r="H624" s="209"/>
      <c r="I624" s="209"/>
      <c r="J624" s="209"/>
      <c r="K624" s="209"/>
      <c r="L624" s="209"/>
      <c r="M624" s="209"/>
      <c r="N624" s="209"/>
      <c r="O624" s="209"/>
      <c r="P624" s="209"/>
      <c r="Q624" s="209"/>
      <c r="R624" s="209"/>
      <c r="S624" s="209"/>
      <c r="T624" s="209"/>
      <c r="U624" s="209"/>
      <c r="V624" s="209"/>
      <c r="W624" s="209"/>
      <c r="X624" s="209"/>
      <c r="Y624" s="209"/>
      <c r="Z624" s="209"/>
    </row>
    <row r="625" spans="1:26" ht="15.75" customHeight="1">
      <c r="A625" s="209"/>
      <c r="B625" s="209"/>
      <c r="C625" s="209"/>
      <c r="D625" s="209"/>
      <c r="E625" s="209"/>
      <c r="F625" s="209"/>
      <c r="G625" s="209"/>
      <c r="H625" s="209"/>
      <c r="I625" s="209"/>
      <c r="J625" s="209"/>
      <c r="K625" s="209"/>
      <c r="L625" s="209"/>
      <c r="M625" s="209"/>
      <c r="N625" s="209"/>
      <c r="O625" s="209"/>
      <c r="P625" s="209"/>
      <c r="Q625" s="209"/>
      <c r="R625" s="209"/>
      <c r="S625" s="209"/>
      <c r="T625" s="209"/>
      <c r="U625" s="209"/>
      <c r="V625" s="209"/>
      <c r="W625" s="209"/>
      <c r="X625" s="209"/>
      <c r="Y625" s="209"/>
      <c r="Z625" s="209"/>
    </row>
    <row r="626" spans="1:26" ht="15.75" customHeight="1">
      <c r="A626" s="209"/>
      <c r="B626" s="209"/>
      <c r="C626" s="209"/>
      <c r="D626" s="209"/>
      <c r="E626" s="209"/>
      <c r="F626" s="209"/>
      <c r="G626" s="209"/>
      <c r="H626" s="209"/>
      <c r="I626" s="209"/>
      <c r="J626" s="209"/>
      <c r="K626" s="209"/>
      <c r="L626" s="209"/>
      <c r="M626" s="209"/>
      <c r="N626" s="209"/>
      <c r="O626" s="209"/>
      <c r="P626" s="209"/>
      <c r="Q626" s="209"/>
      <c r="R626" s="209"/>
      <c r="S626" s="209"/>
      <c r="T626" s="209"/>
      <c r="U626" s="209"/>
      <c r="V626" s="209"/>
      <c r="W626" s="209"/>
      <c r="X626" s="209"/>
      <c r="Y626" s="209"/>
      <c r="Z626" s="209"/>
    </row>
    <row r="627" spans="1:26" ht="15.75" customHeight="1">
      <c r="A627" s="209"/>
      <c r="B627" s="209"/>
      <c r="C627" s="209"/>
      <c r="D627" s="209"/>
      <c r="E627" s="209"/>
      <c r="F627" s="209"/>
      <c r="G627" s="209"/>
      <c r="H627" s="209"/>
      <c r="I627" s="209"/>
      <c r="J627" s="209"/>
      <c r="K627" s="209"/>
      <c r="L627" s="209"/>
      <c r="M627" s="209"/>
      <c r="N627" s="209"/>
      <c r="O627" s="209"/>
      <c r="P627" s="209"/>
      <c r="Q627" s="209"/>
      <c r="R627" s="209"/>
      <c r="S627" s="209"/>
      <c r="T627" s="209"/>
      <c r="U627" s="209"/>
      <c r="V627" s="209"/>
      <c r="W627" s="209"/>
      <c r="X627" s="209"/>
      <c r="Y627" s="209"/>
      <c r="Z627" s="209"/>
    </row>
    <row r="628" spans="1:26" ht="15.75" customHeight="1">
      <c r="A628" s="209"/>
      <c r="B628" s="209"/>
      <c r="C628" s="209"/>
      <c r="D628" s="209"/>
      <c r="E628" s="209"/>
      <c r="F628" s="209"/>
      <c r="G628" s="209"/>
      <c r="H628" s="209"/>
      <c r="I628" s="209"/>
      <c r="J628" s="209"/>
      <c r="K628" s="209"/>
      <c r="L628" s="209"/>
      <c r="M628" s="209"/>
      <c r="N628" s="209"/>
      <c r="O628" s="209"/>
      <c r="P628" s="209"/>
      <c r="Q628" s="209"/>
      <c r="R628" s="209"/>
      <c r="S628" s="209"/>
      <c r="T628" s="209"/>
      <c r="U628" s="209"/>
      <c r="V628" s="209"/>
      <c r="W628" s="209"/>
      <c r="X628" s="209"/>
      <c r="Y628" s="209"/>
      <c r="Z628" s="209"/>
    </row>
    <row r="629" spans="1:26" ht="15.75" customHeight="1">
      <c r="A629" s="209"/>
      <c r="B629" s="209"/>
      <c r="C629" s="209"/>
      <c r="D629" s="209"/>
      <c r="E629" s="209"/>
      <c r="F629" s="209"/>
      <c r="G629" s="209"/>
      <c r="H629" s="209"/>
      <c r="I629" s="209"/>
      <c r="J629" s="209"/>
      <c r="K629" s="209"/>
      <c r="L629" s="209"/>
      <c r="M629" s="209"/>
      <c r="N629" s="209"/>
      <c r="O629" s="209"/>
      <c r="P629" s="209"/>
      <c r="Q629" s="209"/>
      <c r="R629" s="209"/>
      <c r="S629" s="209"/>
      <c r="T629" s="209"/>
      <c r="U629" s="209"/>
      <c r="V629" s="209"/>
      <c r="W629" s="209"/>
      <c r="X629" s="209"/>
      <c r="Y629" s="209"/>
      <c r="Z629" s="209"/>
    </row>
    <row r="630" spans="1:26" ht="15.75" customHeight="1">
      <c r="A630" s="209"/>
      <c r="B630" s="209"/>
      <c r="C630" s="209"/>
      <c r="D630" s="209"/>
      <c r="E630" s="209"/>
      <c r="F630" s="209"/>
      <c r="G630" s="209"/>
      <c r="H630" s="209"/>
      <c r="I630" s="209"/>
      <c r="J630" s="209"/>
      <c r="K630" s="209"/>
      <c r="L630" s="209"/>
      <c r="M630" s="209"/>
      <c r="N630" s="209"/>
      <c r="O630" s="209"/>
      <c r="P630" s="209"/>
      <c r="Q630" s="209"/>
      <c r="R630" s="209"/>
      <c r="S630" s="209"/>
      <c r="T630" s="209"/>
      <c r="U630" s="209"/>
      <c r="V630" s="209"/>
      <c r="W630" s="209"/>
      <c r="X630" s="209"/>
      <c r="Y630" s="209"/>
      <c r="Z630" s="209"/>
    </row>
    <row r="631" spans="1:26" ht="15.75" customHeight="1">
      <c r="A631" s="209"/>
      <c r="B631" s="209"/>
      <c r="C631" s="209"/>
      <c r="D631" s="209"/>
      <c r="E631" s="209"/>
      <c r="F631" s="209"/>
      <c r="G631" s="209"/>
      <c r="H631" s="209"/>
      <c r="I631" s="209"/>
      <c r="J631" s="209"/>
      <c r="K631" s="209"/>
      <c r="L631" s="209"/>
      <c r="M631" s="209"/>
      <c r="N631" s="209"/>
      <c r="O631" s="209"/>
      <c r="P631" s="209"/>
      <c r="Q631" s="209"/>
      <c r="R631" s="209"/>
      <c r="S631" s="209"/>
      <c r="T631" s="209"/>
      <c r="U631" s="209"/>
      <c r="V631" s="209"/>
      <c r="W631" s="209"/>
      <c r="X631" s="209"/>
      <c r="Y631" s="209"/>
      <c r="Z631" s="209"/>
    </row>
    <row r="632" spans="1:26" ht="15.75" customHeight="1">
      <c r="A632" s="209"/>
      <c r="B632" s="209"/>
      <c r="C632" s="209"/>
      <c r="D632" s="209"/>
      <c r="E632" s="209"/>
      <c r="F632" s="209"/>
      <c r="G632" s="209"/>
      <c r="H632" s="209"/>
      <c r="I632" s="209"/>
      <c r="J632" s="209"/>
      <c r="K632" s="209"/>
      <c r="L632" s="209"/>
      <c r="M632" s="209"/>
      <c r="N632" s="209"/>
      <c r="O632" s="209"/>
      <c r="P632" s="209"/>
      <c r="Q632" s="209"/>
      <c r="R632" s="209"/>
      <c r="S632" s="209"/>
      <c r="T632" s="209"/>
      <c r="U632" s="209"/>
      <c r="V632" s="209"/>
      <c r="W632" s="209"/>
      <c r="X632" s="209"/>
      <c r="Y632" s="209"/>
      <c r="Z632" s="209"/>
    </row>
    <row r="633" spans="1:26" ht="15.75" customHeight="1">
      <c r="A633" s="209"/>
      <c r="B633" s="209"/>
      <c r="C633" s="209"/>
      <c r="D633" s="209"/>
      <c r="E633" s="209"/>
      <c r="F633" s="209"/>
      <c r="G633" s="209"/>
      <c r="H633" s="209"/>
      <c r="I633" s="209"/>
      <c r="J633" s="209"/>
      <c r="K633" s="209"/>
      <c r="L633" s="209"/>
      <c r="M633" s="209"/>
      <c r="N633" s="209"/>
      <c r="O633" s="209"/>
      <c r="P633" s="209"/>
      <c r="Q633" s="209"/>
      <c r="R633" s="209"/>
      <c r="S633" s="209"/>
      <c r="T633" s="209"/>
      <c r="U633" s="209"/>
      <c r="V633" s="209"/>
      <c r="W633" s="209"/>
      <c r="X633" s="209"/>
      <c r="Y633" s="209"/>
      <c r="Z633" s="209"/>
    </row>
    <row r="634" spans="1:26" ht="15.75" customHeight="1">
      <c r="A634" s="209"/>
      <c r="B634" s="209"/>
      <c r="C634" s="209"/>
      <c r="D634" s="209"/>
      <c r="E634" s="209"/>
      <c r="F634" s="209"/>
      <c r="G634" s="209"/>
      <c r="H634" s="209"/>
      <c r="I634" s="209"/>
      <c r="J634" s="209"/>
      <c r="K634" s="209"/>
      <c r="L634" s="209"/>
      <c r="M634" s="209"/>
      <c r="N634" s="209"/>
      <c r="O634" s="209"/>
      <c r="P634" s="209"/>
      <c r="Q634" s="209"/>
      <c r="R634" s="209"/>
      <c r="S634" s="209"/>
      <c r="T634" s="209"/>
      <c r="U634" s="209"/>
      <c r="V634" s="209"/>
      <c r="W634" s="209"/>
      <c r="X634" s="209"/>
      <c r="Y634" s="209"/>
      <c r="Z634" s="209"/>
    </row>
    <row r="635" spans="1:26" ht="15.75" customHeight="1">
      <c r="A635" s="209"/>
      <c r="B635" s="209"/>
      <c r="C635" s="209"/>
      <c r="D635" s="209"/>
      <c r="E635" s="209"/>
      <c r="F635" s="209"/>
      <c r="G635" s="209"/>
      <c r="H635" s="209"/>
      <c r="I635" s="209"/>
      <c r="J635" s="209"/>
      <c r="K635" s="209"/>
      <c r="L635" s="209"/>
      <c r="M635" s="209"/>
      <c r="N635" s="209"/>
      <c r="O635" s="209"/>
      <c r="P635" s="209"/>
      <c r="Q635" s="209"/>
      <c r="R635" s="209"/>
      <c r="S635" s="209"/>
      <c r="T635" s="209"/>
      <c r="U635" s="209"/>
      <c r="V635" s="209"/>
      <c r="W635" s="209"/>
      <c r="X635" s="209"/>
      <c r="Y635" s="209"/>
      <c r="Z635" s="209"/>
    </row>
    <row r="636" spans="1:26" ht="15.75" customHeight="1">
      <c r="A636" s="209"/>
      <c r="B636" s="209"/>
      <c r="C636" s="209"/>
      <c r="D636" s="209"/>
      <c r="E636" s="209"/>
      <c r="F636" s="209"/>
      <c r="G636" s="209"/>
      <c r="H636" s="209"/>
      <c r="I636" s="209"/>
      <c r="J636" s="209"/>
      <c r="K636" s="209"/>
      <c r="L636" s="209"/>
      <c r="M636" s="209"/>
      <c r="N636" s="209"/>
      <c r="O636" s="209"/>
      <c r="P636" s="209"/>
      <c r="Q636" s="209"/>
      <c r="R636" s="209"/>
      <c r="S636" s="209"/>
      <c r="T636" s="209"/>
      <c r="U636" s="209"/>
      <c r="V636" s="209"/>
      <c r="W636" s="209"/>
      <c r="X636" s="209"/>
      <c r="Y636" s="209"/>
      <c r="Z636" s="209"/>
    </row>
    <row r="637" spans="1:26" ht="15.75" customHeight="1">
      <c r="A637" s="209"/>
      <c r="B637" s="209"/>
      <c r="C637" s="209"/>
      <c r="D637" s="209"/>
      <c r="E637" s="209"/>
      <c r="F637" s="209"/>
      <c r="G637" s="209"/>
      <c r="H637" s="209"/>
      <c r="I637" s="209"/>
      <c r="J637" s="209"/>
      <c r="K637" s="209"/>
      <c r="L637" s="209"/>
      <c r="M637" s="209"/>
      <c r="N637" s="209"/>
      <c r="O637" s="209"/>
      <c r="P637" s="209"/>
      <c r="Q637" s="209"/>
      <c r="R637" s="209"/>
      <c r="S637" s="209"/>
      <c r="T637" s="209"/>
      <c r="U637" s="209"/>
      <c r="V637" s="209"/>
      <c r="W637" s="209"/>
      <c r="X637" s="209"/>
      <c r="Y637" s="209"/>
      <c r="Z637" s="209"/>
    </row>
    <row r="638" spans="1:26" ht="15.75" customHeight="1">
      <c r="A638" s="209"/>
      <c r="B638" s="209"/>
      <c r="C638" s="209"/>
      <c r="D638" s="209"/>
      <c r="E638" s="209"/>
      <c r="F638" s="209"/>
      <c r="G638" s="209"/>
      <c r="H638" s="209"/>
      <c r="I638" s="209"/>
      <c r="J638" s="209"/>
      <c r="K638" s="209"/>
      <c r="L638" s="209"/>
      <c r="M638" s="209"/>
      <c r="N638" s="209"/>
      <c r="O638" s="209"/>
      <c r="P638" s="209"/>
      <c r="Q638" s="209"/>
      <c r="R638" s="209"/>
      <c r="S638" s="209"/>
      <c r="T638" s="209"/>
      <c r="U638" s="209"/>
      <c r="V638" s="209"/>
      <c r="W638" s="209"/>
      <c r="X638" s="209"/>
      <c r="Y638" s="209"/>
      <c r="Z638" s="209"/>
    </row>
    <row r="639" spans="1:26" ht="15.75" customHeight="1">
      <c r="A639" s="209"/>
      <c r="B639" s="209"/>
      <c r="C639" s="209"/>
      <c r="D639" s="209"/>
      <c r="E639" s="209"/>
      <c r="F639" s="209"/>
      <c r="G639" s="209"/>
      <c r="H639" s="209"/>
      <c r="I639" s="209"/>
      <c r="J639" s="209"/>
      <c r="K639" s="209"/>
      <c r="L639" s="209"/>
      <c r="M639" s="209"/>
      <c r="N639" s="209"/>
      <c r="O639" s="209"/>
      <c r="P639" s="209"/>
      <c r="Q639" s="209"/>
      <c r="R639" s="209"/>
      <c r="S639" s="209"/>
      <c r="T639" s="209"/>
      <c r="U639" s="209"/>
      <c r="V639" s="209"/>
      <c r="W639" s="209"/>
      <c r="X639" s="209"/>
      <c r="Y639" s="209"/>
      <c r="Z639" s="209"/>
    </row>
    <row r="640" spans="1:26" ht="15.75" customHeight="1">
      <c r="A640" s="209"/>
      <c r="B640" s="209"/>
      <c r="C640" s="209"/>
      <c r="D640" s="209"/>
      <c r="E640" s="209"/>
      <c r="F640" s="209"/>
      <c r="G640" s="209"/>
      <c r="H640" s="209"/>
      <c r="I640" s="209"/>
      <c r="J640" s="209"/>
      <c r="K640" s="209"/>
      <c r="L640" s="209"/>
      <c r="M640" s="209"/>
      <c r="N640" s="209"/>
      <c r="O640" s="209"/>
      <c r="P640" s="209"/>
      <c r="Q640" s="209"/>
      <c r="R640" s="209"/>
      <c r="S640" s="209"/>
      <c r="T640" s="209"/>
      <c r="U640" s="209"/>
      <c r="V640" s="209"/>
      <c r="W640" s="209"/>
      <c r="X640" s="209"/>
      <c r="Y640" s="209"/>
      <c r="Z640" s="209"/>
    </row>
    <row r="641" spans="1:26" ht="15.75" customHeight="1">
      <c r="A641" s="209"/>
      <c r="B641" s="209"/>
      <c r="C641" s="209"/>
      <c r="D641" s="209"/>
      <c r="E641" s="209"/>
      <c r="F641" s="209"/>
      <c r="G641" s="209"/>
      <c r="H641" s="209"/>
      <c r="I641" s="209"/>
      <c r="J641" s="209"/>
      <c r="K641" s="209"/>
      <c r="L641" s="209"/>
      <c r="M641" s="209"/>
      <c r="N641" s="209"/>
      <c r="O641" s="209"/>
      <c r="P641" s="209"/>
      <c r="Q641" s="209"/>
      <c r="R641" s="209"/>
      <c r="S641" s="209"/>
      <c r="T641" s="209"/>
      <c r="U641" s="209"/>
      <c r="V641" s="209"/>
      <c r="W641" s="209"/>
      <c r="X641" s="209"/>
      <c r="Y641" s="209"/>
      <c r="Z641" s="209"/>
    </row>
    <row r="642" spans="1:26" ht="15.75" customHeight="1">
      <c r="A642" s="209"/>
      <c r="B642" s="209"/>
      <c r="C642" s="209"/>
      <c r="D642" s="209"/>
      <c r="E642" s="209"/>
      <c r="F642" s="209"/>
      <c r="G642" s="209"/>
      <c r="H642" s="209"/>
      <c r="I642" s="209"/>
      <c r="J642" s="209"/>
      <c r="K642" s="209"/>
      <c r="L642" s="209"/>
      <c r="M642" s="209"/>
      <c r="N642" s="209"/>
      <c r="O642" s="209"/>
      <c r="P642" s="209"/>
      <c r="Q642" s="209"/>
      <c r="R642" s="209"/>
      <c r="S642" s="209"/>
      <c r="T642" s="209"/>
      <c r="U642" s="209"/>
      <c r="V642" s="209"/>
      <c r="W642" s="209"/>
      <c r="X642" s="209"/>
      <c r="Y642" s="209"/>
      <c r="Z642" s="209"/>
    </row>
    <row r="643" spans="1:26" ht="15.75" customHeight="1">
      <c r="A643" s="209"/>
      <c r="B643" s="209"/>
      <c r="C643" s="209"/>
      <c r="D643" s="209"/>
      <c r="E643" s="209"/>
      <c r="F643" s="209"/>
      <c r="G643" s="209"/>
      <c r="H643" s="209"/>
      <c r="I643" s="209"/>
      <c r="J643" s="209"/>
      <c r="K643" s="209"/>
      <c r="L643" s="209"/>
      <c r="M643" s="209"/>
      <c r="N643" s="209"/>
      <c r="O643" s="209"/>
      <c r="P643" s="209"/>
      <c r="Q643" s="209"/>
      <c r="R643" s="209"/>
      <c r="S643" s="209"/>
      <c r="T643" s="209"/>
      <c r="U643" s="209"/>
      <c r="V643" s="209"/>
      <c r="W643" s="209"/>
      <c r="X643" s="209"/>
      <c r="Y643" s="209"/>
      <c r="Z643" s="209"/>
    </row>
    <row r="644" spans="1:26" ht="15.75" customHeight="1">
      <c r="A644" s="209"/>
      <c r="B644" s="209"/>
      <c r="C644" s="209"/>
      <c r="D644" s="209"/>
      <c r="E644" s="209"/>
      <c r="F644" s="209"/>
      <c r="G644" s="209"/>
      <c r="H644" s="209"/>
      <c r="I644" s="209"/>
      <c r="J644" s="209"/>
      <c r="K644" s="209"/>
      <c r="L644" s="209"/>
      <c r="M644" s="209"/>
      <c r="N644" s="209"/>
      <c r="O644" s="209"/>
      <c r="P644" s="209"/>
      <c r="Q644" s="209"/>
      <c r="R644" s="209"/>
      <c r="S644" s="209"/>
      <c r="T644" s="209"/>
      <c r="U644" s="209"/>
      <c r="V644" s="209"/>
      <c r="W644" s="209"/>
      <c r="X644" s="209"/>
      <c r="Y644" s="209"/>
      <c r="Z644" s="209"/>
    </row>
    <row r="645" spans="1:26" ht="15.75" customHeight="1">
      <c r="A645" s="209"/>
      <c r="B645" s="209"/>
      <c r="C645" s="209"/>
      <c r="D645" s="209"/>
      <c r="E645" s="209"/>
      <c r="F645" s="209"/>
      <c r="G645" s="209"/>
      <c r="H645" s="209"/>
      <c r="I645" s="209"/>
      <c r="J645" s="209"/>
      <c r="K645" s="209"/>
      <c r="L645" s="209"/>
      <c r="M645" s="209"/>
      <c r="N645" s="209"/>
      <c r="O645" s="209"/>
      <c r="P645" s="209"/>
      <c r="Q645" s="209"/>
      <c r="R645" s="209"/>
      <c r="S645" s="209"/>
      <c r="T645" s="209"/>
      <c r="U645" s="209"/>
      <c r="V645" s="209"/>
      <c r="W645" s="209"/>
      <c r="X645" s="209"/>
      <c r="Y645" s="209"/>
      <c r="Z645" s="209"/>
    </row>
    <row r="646" spans="1:26" ht="15.75" customHeight="1">
      <c r="A646" s="209"/>
      <c r="B646" s="209"/>
      <c r="C646" s="209"/>
      <c r="D646" s="209"/>
      <c r="E646" s="209"/>
      <c r="F646" s="209"/>
      <c r="G646" s="209"/>
      <c r="H646" s="209"/>
      <c r="I646" s="209"/>
      <c r="J646" s="209"/>
      <c r="K646" s="209"/>
      <c r="L646" s="209"/>
      <c r="M646" s="209"/>
      <c r="N646" s="209"/>
      <c r="O646" s="209"/>
      <c r="P646" s="209"/>
      <c r="Q646" s="209"/>
      <c r="R646" s="209"/>
      <c r="S646" s="209"/>
      <c r="T646" s="209"/>
      <c r="U646" s="209"/>
      <c r="V646" s="209"/>
      <c r="W646" s="209"/>
      <c r="X646" s="209"/>
      <c r="Y646" s="209"/>
      <c r="Z646" s="209"/>
    </row>
    <row r="647" spans="1:26" ht="15.75" customHeight="1">
      <c r="A647" s="209"/>
      <c r="B647" s="209"/>
      <c r="C647" s="209"/>
      <c r="D647" s="209"/>
      <c r="E647" s="209"/>
      <c r="F647" s="209"/>
      <c r="G647" s="209"/>
      <c r="H647" s="209"/>
      <c r="I647" s="209"/>
      <c r="J647" s="209"/>
      <c r="K647" s="209"/>
      <c r="L647" s="209"/>
      <c r="M647" s="209"/>
      <c r="N647" s="209"/>
      <c r="O647" s="209"/>
      <c r="P647" s="209"/>
      <c r="Q647" s="209"/>
      <c r="R647" s="209"/>
      <c r="S647" s="209"/>
      <c r="T647" s="209"/>
      <c r="U647" s="209"/>
      <c r="V647" s="209"/>
      <c r="W647" s="209"/>
      <c r="X647" s="209"/>
      <c r="Y647" s="209"/>
      <c r="Z647" s="209"/>
    </row>
    <row r="648" spans="1:26" ht="15.75" customHeight="1">
      <c r="A648" s="209"/>
      <c r="B648" s="209"/>
      <c r="C648" s="209"/>
      <c r="D648" s="209"/>
      <c r="E648" s="209"/>
      <c r="F648" s="209"/>
      <c r="G648" s="209"/>
      <c r="H648" s="209"/>
      <c r="I648" s="209"/>
      <c r="J648" s="209"/>
      <c r="K648" s="209"/>
      <c r="L648" s="209"/>
      <c r="M648" s="209"/>
      <c r="N648" s="209"/>
      <c r="O648" s="209"/>
      <c r="P648" s="209"/>
      <c r="Q648" s="209"/>
      <c r="R648" s="209"/>
      <c r="S648" s="209"/>
      <c r="T648" s="209"/>
      <c r="U648" s="209"/>
      <c r="V648" s="209"/>
      <c r="W648" s="209"/>
      <c r="X648" s="209"/>
      <c r="Y648" s="209"/>
      <c r="Z648" s="209"/>
    </row>
    <row r="649" spans="1:26" ht="15.75" customHeight="1">
      <c r="A649" s="209"/>
      <c r="B649" s="209"/>
      <c r="C649" s="209"/>
      <c r="D649" s="209"/>
      <c r="E649" s="209"/>
      <c r="F649" s="209"/>
      <c r="G649" s="209"/>
      <c r="H649" s="209"/>
      <c r="I649" s="209"/>
      <c r="J649" s="209"/>
      <c r="K649" s="209"/>
      <c r="L649" s="209"/>
      <c r="M649" s="209"/>
      <c r="N649" s="209"/>
      <c r="O649" s="209"/>
      <c r="P649" s="209"/>
      <c r="Q649" s="209"/>
      <c r="R649" s="209"/>
      <c r="S649" s="209"/>
      <c r="T649" s="209"/>
      <c r="U649" s="209"/>
      <c r="V649" s="209"/>
      <c r="W649" s="209"/>
      <c r="X649" s="209"/>
      <c r="Y649" s="209"/>
      <c r="Z649" s="209"/>
    </row>
    <row r="650" spans="1:26" ht="15.75" customHeight="1">
      <c r="A650" s="209"/>
      <c r="B650" s="209"/>
      <c r="C650" s="209"/>
      <c r="D650" s="209"/>
      <c r="E650" s="209"/>
      <c r="F650" s="209"/>
      <c r="G650" s="209"/>
      <c r="H650" s="209"/>
      <c r="I650" s="209"/>
      <c r="J650" s="209"/>
      <c r="K650" s="209"/>
      <c r="L650" s="209"/>
      <c r="M650" s="209"/>
      <c r="N650" s="209"/>
      <c r="O650" s="209"/>
      <c r="P650" s="209"/>
      <c r="Q650" s="209"/>
      <c r="R650" s="209"/>
      <c r="S650" s="209"/>
      <c r="T650" s="209"/>
      <c r="U650" s="209"/>
      <c r="V650" s="209"/>
      <c r="W650" s="209"/>
      <c r="X650" s="209"/>
      <c r="Y650" s="209"/>
      <c r="Z650" s="209"/>
    </row>
    <row r="651" spans="1:26" ht="15.75" customHeight="1">
      <c r="A651" s="209"/>
      <c r="B651" s="209"/>
      <c r="C651" s="209"/>
      <c r="D651" s="209"/>
      <c r="E651" s="209"/>
      <c r="F651" s="209"/>
      <c r="G651" s="209"/>
      <c r="H651" s="209"/>
      <c r="I651" s="209"/>
      <c r="J651" s="209"/>
      <c r="K651" s="209"/>
      <c r="L651" s="209"/>
      <c r="M651" s="209"/>
      <c r="N651" s="209"/>
      <c r="O651" s="209"/>
      <c r="P651" s="209"/>
      <c r="Q651" s="209"/>
      <c r="R651" s="209"/>
      <c r="S651" s="209"/>
      <c r="T651" s="209"/>
      <c r="U651" s="209"/>
      <c r="V651" s="209"/>
      <c r="W651" s="209"/>
      <c r="X651" s="209"/>
      <c r="Y651" s="209"/>
      <c r="Z651" s="209"/>
    </row>
    <row r="652" spans="1:26" ht="15.75" customHeight="1">
      <c r="A652" s="209"/>
      <c r="B652" s="209"/>
      <c r="C652" s="209"/>
      <c r="D652" s="209"/>
      <c r="E652" s="209"/>
      <c r="F652" s="209"/>
      <c r="G652" s="209"/>
      <c r="H652" s="209"/>
      <c r="I652" s="209"/>
      <c r="J652" s="209"/>
      <c r="K652" s="209"/>
      <c r="L652" s="209"/>
      <c r="M652" s="209"/>
      <c r="N652" s="209"/>
      <c r="O652" s="209"/>
      <c r="P652" s="209"/>
      <c r="Q652" s="209"/>
      <c r="R652" s="209"/>
      <c r="S652" s="209"/>
      <c r="T652" s="209"/>
      <c r="U652" s="209"/>
      <c r="V652" s="209"/>
      <c r="W652" s="209"/>
      <c r="X652" s="209"/>
      <c r="Y652" s="209"/>
      <c r="Z652" s="209"/>
    </row>
    <row r="653" spans="1:26" ht="15.75" customHeight="1">
      <c r="A653" s="209"/>
      <c r="B653" s="209"/>
      <c r="C653" s="209"/>
      <c r="D653" s="209"/>
      <c r="E653" s="209"/>
      <c r="F653" s="209"/>
      <c r="G653" s="209"/>
      <c r="H653" s="209"/>
      <c r="I653" s="209"/>
      <c r="J653" s="209"/>
      <c r="K653" s="209"/>
      <c r="L653" s="209"/>
      <c r="M653" s="209"/>
      <c r="N653" s="209"/>
      <c r="O653" s="209"/>
      <c r="P653" s="209"/>
      <c r="Q653" s="209"/>
      <c r="R653" s="209"/>
      <c r="S653" s="209"/>
      <c r="T653" s="209"/>
      <c r="U653" s="209"/>
      <c r="V653" s="209"/>
      <c r="W653" s="209"/>
      <c r="X653" s="209"/>
      <c r="Y653" s="209"/>
      <c r="Z653" s="209"/>
    </row>
    <row r="654" spans="1:26" ht="15.75" customHeight="1">
      <c r="A654" s="209"/>
      <c r="B654" s="209"/>
      <c r="C654" s="209"/>
      <c r="D654" s="209"/>
      <c r="E654" s="209"/>
      <c r="F654" s="209"/>
      <c r="G654" s="209"/>
      <c r="H654" s="209"/>
      <c r="I654" s="209"/>
      <c r="J654" s="209"/>
      <c r="K654" s="209"/>
      <c r="L654" s="209"/>
      <c r="M654" s="209"/>
      <c r="N654" s="209"/>
      <c r="O654" s="209"/>
      <c r="P654" s="209"/>
      <c r="Q654" s="209"/>
      <c r="R654" s="209"/>
      <c r="S654" s="209"/>
      <c r="T654" s="209"/>
      <c r="U654" s="209"/>
      <c r="V654" s="209"/>
      <c r="W654" s="209"/>
      <c r="X654" s="209"/>
      <c r="Y654" s="209"/>
      <c r="Z654" s="209"/>
    </row>
    <row r="655" spans="1:26" ht="15.75" customHeight="1">
      <c r="A655" s="209"/>
      <c r="B655" s="209"/>
      <c r="C655" s="209"/>
      <c r="D655" s="209"/>
      <c r="E655" s="209"/>
      <c r="F655" s="209"/>
      <c r="G655" s="209"/>
      <c r="H655" s="209"/>
      <c r="I655" s="209"/>
      <c r="J655" s="209"/>
      <c r="K655" s="209"/>
      <c r="L655" s="209"/>
      <c r="M655" s="209"/>
      <c r="N655" s="209"/>
      <c r="O655" s="209"/>
      <c r="P655" s="209"/>
      <c r="Q655" s="209"/>
      <c r="R655" s="209"/>
      <c r="S655" s="209"/>
      <c r="T655" s="209"/>
      <c r="U655" s="209"/>
      <c r="V655" s="209"/>
      <c r="W655" s="209"/>
      <c r="X655" s="209"/>
      <c r="Y655" s="209"/>
      <c r="Z655" s="209"/>
    </row>
    <row r="656" spans="1:26" ht="15.75" customHeight="1">
      <c r="A656" s="209"/>
      <c r="B656" s="209"/>
      <c r="C656" s="209"/>
      <c r="D656" s="209"/>
      <c r="E656" s="209"/>
      <c r="F656" s="209"/>
      <c r="G656" s="209"/>
      <c r="H656" s="209"/>
      <c r="I656" s="209"/>
      <c r="J656" s="209"/>
      <c r="K656" s="209"/>
      <c r="L656" s="209"/>
      <c r="M656" s="209"/>
      <c r="N656" s="209"/>
      <c r="O656" s="209"/>
      <c r="P656" s="209"/>
      <c r="Q656" s="209"/>
      <c r="R656" s="209"/>
      <c r="S656" s="209"/>
      <c r="T656" s="209"/>
      <c r="U656" s="209"/>
      <c r="V656" s="209"/>
      <c r="W656" s="209"/>
      <c r="X656" s="209"/>
      <c r="Y656" s="209"/>
      <c r="Z656" s="209"/>
    </row>
    <row r="657" spans="1:26" ht="15.75" customHeight="1">
      <c r="A657" s="209"/>
      <c r="B657" s="209"/>
      <c r="C657" s="209"/>
      <c r="D657" s="209"/>
      <c r="E657" s="209"/>
      <c r="F657" s="209"/>
      <c r="G657" s="209"/>
      <c r="H657" s="209"/>
      <c r="I657" s="209"/>
      <c r="J657" s="209"/>
      <c r="K657" s="209"/>
      <c r="L657" s="209"/>
      <c r="M657" s="209"/>
      <c r="N657" s="209"/>
      <c r="O657" s="209"/>
      <c r="P657" s="209"/>
      <c r="Q657" s="209"/>
      <c r="R657" s="209"/>
      <c r="S657" s="209"/>
      <c r="T657" s="209"/>
      <c r="U657" s="209"/>
      <c r="V657" s="209"/>
      <c r="W657" s="209"/>
      <c r="X657" s="209"/>
      <c r="Y657" s="209"/>
      <c r="Z657" s="209"/>
    </row>
    <row r="658" spans="1:26" ht="15.75" customHeight="1">
      <c r="A658" s="209"/>
      <c r="B658" s="209"/>
      <c r="C658" s="209"/>
      <c r="D658" s="209"/>
      <c r="E658" s="209"/>
      <c r="F658" s="209"/>
      <c r="G658" s="209"/>
      <c r="H658" s="209"/>
      <c r="I658" s="209"/>
      <c r="J658" s="209"/>
      <c r="K658" s="209"/>
      <c r="L658" s="209"/>
      <c r="M658" s="209"/>
      <c r="N658" s="209"/>
      <c r="O658" s="209"/>
      <c r="P658" s="209"/>
      <c r="Q658" s="209"/>
      <c r="R658" s="209"/>
      <c r="S658" s="209"/>
      <c r="T658" s="209"/>
      <c r="U658" s="209"/>
      <c r="V658" s="209"/>
      <c r="W658" s="209"/>
      <c r="X658" s="209"/>
      <c r="Y658" s="209"/>
      <c r="Z658" s="209"/>
    </row>
    <row r="659" spans="1:26" ht="15.75" customHeight="1">
      <c r="A659" s="209"/>
      <c r="B659" s="209"/>
      <c r="C659" s="209"/>
      <c r="D659" s="209"/>
      <c r="E659" s="209"/>
      <c r="F659" s="209"/>
      <c r="G659" s="209"/>
      <c r="H659" s="209"/>
      <c r="I659" s="209"/>
      <c r="J659" s="209"/>
      <c r="K659" s="209"/>
      <c r="L659" s="209"/>
      <c r="M659" s="209"/>
      <c r="N659" s="209"/>
      <c r="O659" s="209"/>
      <c r="P659" s="209"/>
      <c r="Q659" s="209"/>
      <c r="R659" s="209"/>
      <c r="S659" s="209"/>
      <c r="T659" s="209"/>
      <c r="U659" s="209"/>
      <c r="V659" s="209"/>
      <c r="W659" s="209"/>
      <c r="X659" s="209"/>
      <c r="Y659" s="209"/>
      <c r="Z659" s="209"/>
    </row>
    <row r="660" spans="1:26" ht="15.75" customHeight="1">
      <c r="A660" s="209"/>
      <c r="B660" s="209"/>
      <c r="C660" s="209"/>
      <c r="D660" s="209"/>
      <c r="E660" s="209"/>
      <c r="F660" s="209"/>
      <c r="G660" s="209"/>
      <c r="H660" s="209"/>
      <c r="I660" s="209"/>
      <c r="J660" s="209"/>
      <c r="K660" s="209"/>
      <c r="L660" s="209"/>
      <c r="M660" s="209"/>
      <c r="N660" s="209"/>
      <c r="O660" s="209"/>
      <c r="P660" s="209"/>
      <c r="Q660" s="209"/>
      <c r="R660" s="209"/>
      <c r="S660" s="209"/>
      <c r="T660" s="209"/>
      <c r="U660" s="209"/>
      <c r="V660" s="209"/>
      <c r="W660" s="209"/>
      <c r="X660" s="209"/>
      <c r="Y660" s="209"/>
      <c r="Z660" s="209"/>
    </row>
    <row r="661" spans="1:26" ht="15.75" customHeight="1">
      <c r="A661" s="209"/>
      <c r="B661" s="209"/>
      <c r="C661" s="209"/>
      <c r="D661" s="209"/>
      <c r="E661" s="209"/>
      <c r="F661" s="209"/>
      <c r="G661" s="209"/>
      <c r="H661" s="209"/>
      <c r="I661" s="209"/>
      <c r="J661" s="209"/>
      <c r="K661" s="209"/>
      <c r="L661" s="209"/>
      <c r="M661" s="209"/>
      <c r="N661" s="209"/>
      <c r="O661" s="209"/>
      <c r="P661" s="209"/>
      <c r="Q661" s="209"/>
      <c r="R661" s="209"/>
      <c r="S661" s="209"/>
      <c r="T661" s="209"/>
      <c r="U661" s="209"/>
      <c r="V661" s="209"/>
      <c r="W661" s="209"/>
      <c r="X661" s="209"/>
      <c r="Y661" s="209"/>
      <c r="Z661" s="209"/>
    </row>
    <row r="662" spans="1:26" ht="15.75" customHeight="1">
      <c r="A662" s="209"/>
      <c r="B662" s="209"/>
      <c r="C662" s="209"/>
      <c r="D662" s="209"/>
      <c r="E662" s="209"/>
      <c r="F662" s="209"/>
      <c r="G662" s="209"/>
      <c r="H662" s="209"/>
      <c r="I662" s="209"/>
      <c r="J662" s="209"/>
      <c r="K662" s="209"/>
      <c r="L662" s="209"/>
      <c r="M662" s="209"/>
      <c r="N662" s="209"/>
      <c r="O662" s="209"/>
      <c r="P662" s="209"/>
      <c r="Q662" s="209"/>
      <c r="R662" s="209"/>
      <c r="S662" s="209"/>
      <c r="T662" s="209"/>
      <c r="U662" s="209"/>
      <c r="V662" s="209"/>
      <c r="W662" s="209"/>
      <c r="X662" s="209"/>
      <c r="Y662" s="209"/>
      <c r="Z662" s="209"/>
    </row>
    <row r="663" spans="1:26" ht="15.75" customHeight="1">
      <c r="A663" s="209"/>
      <c r="B663" s="209"/>
      <c r="C663" s="209"/>
      <c r="D663" s="209"/>
      <c r="E663" s="209"/>
      <c r="F663" s="209"/>
      <c r="G663" s="209"/>
      <c r="H663" s="209"/>
      <c r="I663" s="209"/>
      <c r="J663" s="209"/>
      <c r="K663" s="209"/>
      <c r="L663" s="209"/>
      <c r="M663" s="209"/>
      <c r="N663" s="209"/>
      <c r="O663" s="209"/>
      <c r="P663" s="209"/>
      <c r="Q663" s="209"/>
      <c r="R663" s="209"/>
      <c r="S663" s="209"/>
      <c r="T663" s="209"/>
      <c r="U663" s="209"/>
      <c r="V663" s="209"/>
      <c r="W663" s="209"/>
      <c r="X663" s="209"/>
      <c r="Y663" s="209"/>
      <c r="Z663" s="209"/>
    </row>
    <row r="664" spans="1:26" ht="15.75" customHeight="1">
      <c r="A664" s="209"/>
      <c r="B664" s="209"/>
      <c r="C664" s="209"/>
      <c r="D664" s="209"/>
      <c r="E664" s="209"/>
      <c r="F664" s="209"/>
      <c r="G664" s="209"/>
      <c r="H664" s="209"/>
      <c r="I664" s="209"/>
      <c r="J664" s="209"/>
      <c r="K664" s="209"/>
      <c r="L664" s="209"/>
      <c r="M664" s="209"/>
      <c r="N664" s="209"/>
      <c r="O664" s="209"/>
      <c r="P664" s="209"/>
      <c r="Q664" s="209"/>
      <c r="R664" s="209"/>
      <c r="S664" s="209"/>
      <c r="T664" s="209"/>
      <c r="U664" s="209"/>
      <c r="V664" s="209"/>
      <c r="W664" s="209"/>
      <c r="X664" s="209"/>
      <c r="Y664" s="209"/>
      <c r="Z664" s="209"/>
    </row>
    <row r="665" spans="1:26" ht="15.75" customHeight="1">
      <c r="A665" s="209"/>
      <c r="B665" s="209"/>
      <c r="C665" s="209"/>
      <c r="D665" s="209"/>
      <c r="E665" s="209"/>
      <c r="F665" s="209"/>
      <c r="G665" s="209"/>
      <c r="H665" s="209"/>
      <c r="I665" s="209"/>
      <c r="J665" s="209"/>
      <c r="K665" s="209"/>
      <c r="L665" s="209"/>
      <c r="M665" s="209"/>
      <c r="N665" s="209"/>
      <c r="O665" s="209"/>
      <c r="P665" s="209"/>
      <c r="Q665" s="209"/>
      <c r="R665" s="209"/>
      <c r="S665" s="209"/>
      <c r="T665" s="209"/>
      <c r="U665" s="209"/>
      <c r="V665" s="209"/>
      <c r="W665" s="209"/>
      <c r="X665" s="209"/>
      <c r="Y665" s="209"/>
      <c r="Z665" s="209"/>
    </row>
    <row r="666" spans="1:26" ht="15.75" customHeight="1">
      <c r="A666" s="209"/>
      <c r="B666" s="209"/>
      <c r="C666" s="209"/>
      <c r="D666" s="209"/>
      <c r="E666" s="209"/>
      <c r="F666" s="209"/>
      <c r="G666" s="209"/>
      <c r="H666" s="209"/>
      <c r="I666" s="209"/>
      <c r="J666" s="209"/>
      <c r="K666" s="209"/>
      <c r="L666" s="209"/>
      <c r="M666" s="209"/>
      <c r="N666" s="209"/>
      <c r="O666" s="209"/>
      <c r="P666" s="209"/>
      <c r="Q666" s="209"/>
      <c r="R666" s="209"/>
      <c r="S666" s="209"/>
      <c r="T666" s="209"/>
      <c r="U666" s="209"/>
      <c r="V666" s="209"/>
      <c r="W666" s="209"/>
      <c r="X666" s="209"/>
      <c r="Y666" s="209"/>
      <c r="Z666" s="209"/>
    </row>
    <row r="667" spans="1:26" ht="15.75" customHeight="1">
      <c r="A667" s="209"/>
      <c r="B667" s="209"/>
      <c r="C667" s="209"/>
      <c r="D667" s="209"/>
      <c r="E667" s="209"/>
      <c r="F667" s="209"/>
      <c r="G667" s="209"/>
      <c r="H667" s="209"/>
      <c r="I667" s="209"/>
      <c r="J667" s="209"/>
      <c r="K667" s="209"/>
      <c r="L667" s="209"/>
      <c r="M667" s="209"/>
      <c r="N667" s="209"/>
      <c r="O667" s="209"/>
      <c r="P667" s="209"/>
      <c r="Q667" s="209"/>
      <c r="R667" s="209"/>
      <c r="S667" s="209"/>
      <c r="T667" s="209"/>
      <c r="U667" s="209"/>
      <c r="V667" s="209"/>
      <c r="W667" s="209"/>
      <c r="X667" s="209"/>
      <c r="Y667" s="209"/>
      <c r="Z667" s="209"/>
    </row>
    <row r="668" spans="1:26" ht="15.75" customHeight="1">
      <c r="A668" s="209"/>
      <c r="B668" s="209"/>
      <c r="C668" s="209"/>
      <c r="D668" s="209"/>
      <c r="E668" s="209"/>
      <c r="F668" s="209"/>
      <c r="G668" s="209"/>
      <c r="H668" s="209"/>
      <c r="I668" s="209"/>
      <c r="J668" s="209"/>
      <c r="K668" s="209"/>
      <c r="L668" s="209"/>
      <c r="M668" s="209"/>
      <c r="N668" s="209"/>
      <c r="O668" s="209"/>
      <c r="P668" s="209"/>
      <c r="Q668" s="209"/>
      <c r="R668" s="209"/>
      <c r="S668" s="209"/>
      <c r="T668" s="209"/>
      <c r="U668" s="209"/>
      <c r="V668" s="209"/>
      <c r="W668" s="209"/>
      <c r="X668" s="209"/>
      <c r="Y668" s="209"/>
      <c r="Z668" s="209"/>
    </row>
    <row r="669" spans="1:26" ht="15.75" customHeight="1">
      <c r="A669" s="209"/>
      <c r="B669" s="209"/>
      <c r="C669" s="209"/>
      <c r="D669" s="209"/>
      <c r="E669" s="209"/>
      <c r="F669" s="209"/>
      <c r="G669" s="209"/>
      <c r="H669" s="209"/>
      <c r="I669" s="209"/>
      <c r="J669" s="209"/>
      <c r="K669" s="209"/>
      <c r="L669" s="209"/>
      <c r="M669" s="209"/>
      <c r="N669" s="209"/>
      <c r="O669" s="209"/>
      <c r="P669" s="209"/>
      <c r="Q669" s="209"/>
      <c r="R669" s="209"/>
      <c r="S669" s="209"/>
      <c r="T669" s="209"/>
      <c r="U669" s="209"/>
      <c r="V669" s="209"/>
      <c r="W669" s="209"/>
      <c r="X669" s="209"/>
      <c r="Y669" s="209"/>
      <c r="Z669" s="209"/>
    </row>
    <row r="670" spans="1:26" ht="15.75" customHeight="1">
      <c r="A670" s="209"/>
      <c r="B670" s="209"/>
      <c r="C670" s="209"/>
      <c r="D670" s="209"/>
      <c r="E670" s="209"/>
      <c r="F670" s="209"/>
      <c r="G670" s="209"/>
      <c r="H670" s="209"/>
      <c r="I670" s="209"/>
      <c r="J670" s="209"/>
      <c r="K670" s="209"/>
      <c r="L670" s="209"/>
      <c r="M670" s="209"/>
      <c r="N670" s="209"/>
      <c r="O670" s="209"/>
      <c r="P670" s="209"/>
      <c r="Q670" s="209"/>
      <c r="R670" s="209"/>
      <c r="S670" s="209"/>
      <c r="T670" s="209"/>
      <c r="U670" s="209"/>
      <c r="V670" s="209"/>
      <c r="W670" s="209"/>
      <c r="X670" s="209"/>
      <c r="Y670" s="209"/>
      <c r="Z670" s="209"/>
    </row>
    <row r="671" spans="1:26" ht="15.75" customHeight="1">
      <c r="A671" s="209"/>
      <c r="B671" s="209"/>
      <c r="C671" s="209"/>
      <c r="D671" s="209"/>
      <c r="E671" s="209"/>
      <c r="F671" s="209"/>
      <c r="G671" s="209"/>
      <c r="H671" s="209"/>
      <c r="I671" s="209"/>
      <c r="J671" s="209"/>
      <c r="K671" s="209"/>
      <c r="L671" s="209"/>
      <c r="M671" s="209"/>
      <c r="N671" s="209"/>
      <c r="O671" s="209"/>
      <c r="P671" s="209"/>
      <c r="Q671" s="209"/>
      <c r="R671" s="209"/>
      <c r="S671" s="209"/>
      <c r="T671" s="209"/>
      <c r="U671" s="209"/>
      <c r="V671" s="209"/>
      <c r="W671" s="209"/>
      <c r="X671" s="209"/>
      <c r="Y671" s="209"/>
      <c r="Z671" s="209"/>
    </row>
    <row r="672" spans="1:26" ht="15.75" customHeight="1">
      <c r="A672" s="209"/>
      <c r="B672" s="209"/>
      <c r="C672" s="209"/>
      <c r="D672" s="209"/>
      <c r="E672" s="209"/>
      <c r="F672" s="209"/>
      <c r="G672" s="209"/>
      <c r="H672" s="209"/>
      <c r="I672" s="209"/>
      <c r="J672" s="209"/>
      <c r="K672" s="209"/>
      <c r="L672" s="209"/>
      <c r="M672" s="209"/>
      <c r="N672" s="209"/>
      <c r="O672" s="209"/>
      <c r="P672" s="209"/>
      <c r="Q672" s="209"/>
      <c r="R672" s="209"/>
      <c r="S672" s="209"/>
      <c r="T672" s="209"/>
      <c r="U672" s="209"/>
      <c r="V672" s="209"/>
      <c r="W672" s="209"/>
      <c r="X672" s="209"/>
      <c r="Y672" s="209"/>
      <c r="Z672" s="209"/>
    </row>
    <row r="673" spans="1:26" ht="15.75" customHeight="1">
      <c r="A673" s="209"/>
      <c r="B673" s="209"/>
      <c r="C673" s="209"/>
      <c r="D673" s="209"/>
      <c r="E673" s="209"/>
      <c r="F673" s="209"/>
      <c r="G673" s="209"/>
      <c r="H673" s="209"/>
      <c r="I673" s="209"/>
      <c r="J673" s="209"/>
      <c r="K673" s="209"/>
      <c r="L673" s="209"/>
      <c r="M673" s="209"/>
      <c r="N673" s="209"/>
      <c r="O673" s="209"/>
      <c r="P673" s="209"/>
      <c r="Q673" s="209"/>
      <c r="R673" s="209"/>
      <c r="S673" s="209"/>
      <c r="T673" s="209"/>
      <c r="U673" s="209"/>
      <c r="V673" s="209"/>
      <c r="W673" s="209"/>
      <c r="X673" s="209"/>
      <c r="Y673" s="209"/>
      <c r="Z673" s="209"/>
    </row>
    <row r="674" spans="1:26" ht="15.75" customHeight="1">
      <c r="A674" s="209"/>
      <c r="B674" s="209"/>
      <c r="C674" s="209"/>
      <c r="D674" s="209"/>
      <c r="E674" s="209"/>
      <c r="F674" s="209"/>
      <c r="G674" s="209"/>
      <c r="H674" s="209"/>
      <c r="I674" s="209"/>
      <c r="J674" s="209"/>
      <c r="K674" s="209"/>
      <c r="L674" s="209"/>
      <c r="M674" s="209"/>
      <c r="N674" s="209"/>
      <c r="O674" s="209"/>
      <c r="P674" s="209"/>
      <c r="Q674" s="209"/>
      <c r="R674" s="209"/>
      <c r="S674" s="209"/>
      <c r="T674" s="209"/>
      <c r="U674" s="209"/>
      <c r="V674" s="209"/>
      <c r="W674" s="209"/>
      <c r="X674" s="209"/>
      <c r="Y674" s="209"/>
      <c r="Z674" s="209"/>
    </row>
    <row r="675" spans="1:26" ht="15.75" customHeight="1">
      <c r="A675" s="209"/>
      <c r="B675" s="209"/>
      <c r="C675" s="209"/>
      <c r="D675" s="209"/>
      <c r="E675" s="209"/>
      <c r="F675" s="209"/>
      <c r="G675" s="209"/>
      <c r="H675" s="209"/>
      <c r="I675" s="209"/>
      <c r="J675" s="209"/>
      <c r="K675" s="209"/>
      <c r="L675" s="209"/>
      <c r="M675" s="209"/>
      <c r="N675" s="209"/>
      <c r="O675" s="209"/>
      <c r="P675" s="209"/>
      <c r="Q675" s="209"/>
      <c r="R675" s="209"/>
      <c r="S675" s="209"/>
      <c r="T675" s="209"/>
      <c r="U675" s="209"/>
      <c r="V675" s="209"/>
      <c r="W675" s="209"/>
      <c r="X675" s="209"/>
      <c r="Y675" s="209"/>
      <c r="Z675" s="209"/>
    </row>
    <row r="676" spans="1:26" ht="15.75" customHeight="1">
      <c r="A676" s="209"/>
      <c r="B676" s="209"/>
      <c r="C676" s="209"/>
      <c r="D676" s="209"/>
      <c r="E676" s="209"/>
      <c r="F676" s="209"/>
      <c r="G676" s="209"/>
      <c r="H676" s="209"/>
      <c r="I676" s="209"/>
      <c r="J676" s="209"/>
      <c r="K676" s="209"/>
      <c r="L676" s="209"/>
      <c r="M676" s="209"/>
      <c r="N676" s="209"/>
      <c r="O676" s="209"/>
      <c r="P676" s="209"/>
      <c r="Q676" s="209"/>
      <c r="R676" s="209"/>
      <c r="S676" s="209"/>
      <c r="T676" s="209"/>
      <c r="U676" s="209"/>
      <c r="V676" s="209"/>
      <c r="W676" s="209"/>
      <c r="X676" s="209"/>
      <c r="Y676" s="209"/>
      <c r="Z676" s="209"/>
    </row>
    <row r="677" spans="1:26" ht="15.75" customHeight="1">
      <c r="A677" s="209"/>
      <c r="B677" s="209"/>
      <c r="C677" s="209"/>
      <c r="D677" s="209"/>
      <c r="E677" s="209"/>
      <c r="F677" s="209"/>
      <c r="G677" s="209"/>
      <c r="H677" s="209"/>
      <c r="I677" s="209"/>
      <c r="J677" s="209"/>
      <c r="K677" s="209"/>
      <c r="L677" s="209"/>
      <c r="M677" s="209"/>
      <c r="N677" s="209"/>
      <c r="O677" s="209"/>
      <c r="P677" s="209"/>
      <c r="Q677" s="209"/>
      <c r="R677" s="209"/>
      <c r="S677" s="209"/>
      <c r="T677" s="209"/>
      <c r="U677" s="209"/>
      <c r="V677" s="209"/>
      <c r="W677" s="209"/>
      <c r="X677" s="209"/>
      <c r="Y677" s="209"/>
      <c r="Z677" s="209"/>
    </row>
    <row r="678" spans="1:26" ht="15.75" customHeight="1">
      <c r="A678" s="209"/>
      <c r="B678" s="209"/>
      <c r="C678" s="209"/>
      <c r="D678" s="209"/>
      <c r="E678" s="209"/>
      <c r="F678" s="209"/>
      <c r="G678" s="209"/>
      <c r="H678" s="209"/>
      <c r="I678" s="209"/>
      <c r="J678" s="209"/>
      <c r="K678" s="209"/>
      <c r="L678" s="209"/>
      <c r="M678" s="209"/>
      <c r="N678" s="209"/>
      <c r="O678" s="209"/>
      <c r="P678" s="209"/>
      <c r="Q678" s="209"/>
      <c r="R678" s="209"/>
      <c r="S678" s="209"/>
      <c r="T678" s="209"/>
      <c r="U678" s="209"/>
      <c r="V678" s="209"/>
      <c r="W678" s="209"/>
      <c r="X678" s="209"/>
      <c r="Y678" s="209"/>
      <c r="Z678" s="209"/>
    </row>
    <row r="679" spans="1:26" ht="15.75" customHeight="1">
      <c r="A679" s="209"/>
      <c r="B679" s="209"/>
      <c r="C679" s="209"/>
      <c r="D679" s="209"/>
      <c r="E679" s="209"/>
      <c r="F679" s="209"/>
      <c r="G679" s="209"/>
      <c r="H679" s="209"/>
      <c r="I679" s="209"/>
      <c r="J679" s="209"/>
      <c r="K679" s="209"/>
      <c r="L679" s="209"/>
      <c r="M679" s="209"/>
      <c r="N679" s="209"/>
      <c r="O679" s="209"/>
      <c r="P679" s="209"/>
      <c r="Q679" s="209"/>
      <c r="R679" s="209"/>
      <c r="S679" s="209"/>
      <c r="T679" s="209"/>
      <c r="U679" s="209"/>
      <c r="V679" s="209"/>
      <c r="W679" s="209"/>
      <c r="X679" s="209"/>
      <c r="Y679" s="209"/>
      <c r="Z679" s="209"/>
    </row>
    <row r="680" spans="1:26" ht="15.75" customHeight="1">
      <c r="A680" s="209"/>
      <c r="B680" s="209"/>
      <c r="C680" s="209"/>
      <c r="D680" s="209"/>
      <c r="E680" s="209"/>
      <c r="F680" s="209"/>
      <c r="G680" s="209"/>
      <c r="H680" s="209"/>
      <c r="I680" s="209"/>
      <c r="J680" s="209"/>
      <c r="K680" s="209"/>
      <c r="L680" s="209"/>
      <c r="M680" s="209"/>
      <c r="N680" s="209"/>
      <c r="O680" s="209"/>
      <c r="P680" s="209"/>
      <c r="Q680" s="209"/>
      <c r="R680" s="209"/>
      <c r="S680" s="209"/>
      <c r="T680" s="209"/>
      <c r="U680" s="209"/>
      <c r="V680" s="209"/>
      <c r="W680" s="209"/>
      <c r="X680" s="209"/>
      <c r="Y680" s="209"/>
      <c r="Z680" s="209"/>
    </row>
    <row r="681" spans="1:26" ht="15.75" customHeight="1">
      <c r="A681" s="209"/>
      <c r="B681" s="209"/>
      <c r="C681" s="209"/>
      <c r="D681" s="209"/>
      <c r="E681" s="209"/>
      <c r="F681" s="209"/>
      <c r="G681" s="209"/>
      <c r="H681" s="209"/>
      <c r="I681" s="209"/>
      <c r="J681" s="209"/>
      <c r="K681" s="209"/>
      <c r="L681" s="209"/>
      <c r="M681" s="209"/>
      <c r="N681" s="209"/>
      <c r="O681" s="209"/>
      <c r="P681" s="209"/>
      <c r="Q681" s="209"/>
      <c r="R681" s="209"/>
      <c r="S681" s="209"/>
      <c r="T681" s="209"/>
      <c r="U681" s="209"/>
      <c r="V681" s="209"/>
      <c r="W681" s="209"/>
      <c r="X681" s="209"/>
      <c r="Y681" s="209"/>
      <c r="Z681" s="209"/>
    </row>
    <row r="682" spans="1:26" ht="15.75" customHeight="1">
      <c r="A682" s="209"/>
      <c r="B682" s="209"/>
      <c r="C682" s="209"/>
      <c r="D682" s="209"/>
      <c r="E682" s="209"/>
      <c r="F682" s="209"/>
      <c r="G682" s="209"/>
      <c r="H682" s="209"/>
      <c r="I682" s="209"/>
      <c r="J682" s="209"/>
      <c r="K682" s="209"/>
      <c r="L682" s="209"/>
      <c r="M682" s="209"/>
      <c r="N682" s="209"/>
      <c r="O682" s="209"/>
      <c r="P682" s="209"/>
      <c r="Q682" s="209"/>
      <c r="R682" s="209"/>
      <c r="S682" s="209"/>
      <c r="T682" s="209"/>
      <c r="U682" s="209"/>
      <c r="V682" s="209"/>
      <c r="W682" s="209"/>
      <c r="X682" s="209"/>
      <c r="Y682" s="209"/>
      <c r="Z682" s="209"/>
    </row>
    <row r="683" spans="1:26" ht="15.75" customHeight="1">
      <c r="A683" s="209"/>
      <c r="B683" s="209"/>
      <c r="C683" s="209"/>
      <c r="D683" s="209"/>
      <c r="E683" s="209"/>
      <c r="F683" s="209"/>
      <c r="G683" s="209"/>
      <c r="H683" s="209"/>
      <c r="I683" s="209"/>
      <c r="J683" s="209"/>
      <c r="K683" s="209"/>
      <c r="L683" s="209"/>
      <c r="M683" s="209"/>
      <c r="N683" s="209"/>
      <c r="O683" s="209"/>
      <c r="P683" s="209"/>
      <c r="Q683" s="209"/>
      <c r="R683" s="209"/>
      <c r="S683" s="209"/>
      <c r="T683" s="209"/>
      <c r="U683" s="209"/>
      <c r="V683" s="209"/>
      <c r="W683" s="209"/>
      <c r="X683" s="209"/>
      <c r="Y683" s="209"/>
      <c r="Z683" s="209"/>
    </row>
    <row r="684" spans="1:26" ht="15.75" customHeight="1">
      <c r="A684" s="209"/>
      <c r="B684" s="209"/>
      <c r="C684" s="209"/>
      <c r="D684" s="209"/>
      <c r="E684" s="209"/>
      <c r="F684" s="209"/>
      <c r="G684" s="209"/>
      <c r="H684" s="209"/>
      <c r="I684" s="209"/>
      <c r="J684" s="209"/>
      <c r="K684" s="209"/>
      <c r="L684" s="209"/>
      <c r="M684" s="209"/>
      <c r="N684" s="209"/>
      <c r="O684" s="209"/>
      <c r="P684" s="209"/>
      <c r="Q684" s="209"/>
      <c r="R684" s="209"/>
      <c r="S684" s="209"/>
      <c r="T684" s="209"/>
      <c r="U684" s="209"/>
      <c r="V684" s="209"/>
      <c r="W684" s="209"/>
      <c r="X684" s="209"/>
      <c r="Y684" s="209"/>
      <c r="Z684" s="209"/>
    </row>
    <row r="685" spans="1:26" ht="15.75" customHeight="1">
      <c r="A685" s="209"/>
      <c r="B685" s="209"/>
      <c r="C685" s="209"/>
      <c r="D685" s="209"/>
      <c r="E685" s="209"/>
      <c r="F685" s="209"/>
      <c r="G685" s="209"/>
      <c r="H685" s="209"/>
      <c r="I685" s="209"/>
      <c r="J685" s="209"/>
      <c r="K685" s="209"/>
      <c r="L685" s="209"/>
      <c r="M685" s="209"/>
      <c r="N685" s="209"/>
      <c r="O685" s="209"/>
      <c r="P685" s="209"/>
      <c r="Q685" s="209"/>
      <c r="R685" s="209"/>
      <c r="S685" s="209"/>
      <c r="T685" s="209"/>
      <c r="U685" s="209"/>
      <c r="V685" s="209"/>
      <c r="W685" s="209"/>
      <c r="X685" s="209"/>
      <c r="Y685" s="209"/>
      <c r="Z685" s="209"/>
    </row>
    <row r="686" spans="1:26" ht="15.75" customHeight="1">
      <c r="A686" s="209"/>
      <c r="B686" s="209"/>
      <c r="C686" s="209"/>
      <c r="D686" s="209"/>
      <c r="E686" s="209"/>
      <c r="F686" s="209"/>
      <c r="G686" s="209"/>
      <c r="H686" s="209"/>
      <c r="I686" s="209"/>
      <c r="J686" s="209"/>
      <c r="K686" s="209"/>
      <c r="L686" s="209"/>
      <c r="M686" s="209"/>
      <c r="N686" s="209"/>
      <c r="O686" s="209"/>
      <c r="P686" s="209"/>
      <c r="Q686" s="209"/>
      <c r="R686" s="209"/>
      <c r="S686" s="209"/>
      <c r="T686" s="209"/>
      <c r="U686" s="209"/>
      <c r="V686" s="209"/>
      <c r="W686" s="209"/>
      <c r="X686" s="209"/>
      <c r="Y686" s="209"/>
      <c r="Z686" s="209"/>
    </row>
    <row r="687" spans="1:26" ht="15.75" customHeight="1">
      <c r="A687" s="209"/>
      <c r="B687" s="209"/>
      <c r="C687" s="209"/>
      <c r="D687" s="209"/>
      <c r="E687" s="209"/>
      <c r="F687" s="209"/>
      <c r="G687" s="209"/>
      <c r="H687" s="209"/>
      <c r="I687" s="209"/>
      <c r="J687" s="209"/>
      <c r="K687" s="209"/>
      <c r="L687" s="209"/>
      <c r="M687" s="209"/>
      <c r="N687" s="209"/>
      <c r="O687" s="209"/>
      <c r="P687" s="209"/>
      <c r="Q687" s="209"/>
      <c r="R687" s="209"/>
      <c r="S687" s="209"/>
      <c r="T687" s="209"/>
      <c r="U687" s="209"/>
      <c r="V687" s="209"/>
      <c r="W687" s="209"/>
      <c r="X687" s="209"/>
      <c r="Y687" s="209"/>
      <c r="Z687" s="209"/>
    </row>
    <row r="688" spans="1:26" ht="15.75" customHeight="1">
      <c r="A688" s="209"/>
      <c r="B688" s="209"/>
      <c r="C688" s="209"/>
      <c r="D688" s="209"/>
      <c r="E688" s="209"/>
      <c r="F688" s="209"/>
      <c r="G688" s="209"/>
      <c r="H688" s="209"/>
      <c r="I688" s="209"/>
      <c r="J688" s="209"/>
      <c r="K688" s="209"/>
      <c r="L688" s="209"/>
      <c r="M688" s="209"/>
      <c r="N688" s="209"/>
      <c r="O688" s="209"/>
      <c r="P688" s="209"/>
      <c r="Q688" s="209"/>
      <c r="R688" s="209"/>
      <c r="S688" s="209"/>
      <c r="T688" s="209"/>
      <c r="U688" s="209"/>
      <c r="V688" s="209"/>
      <c r="W688" s="209"/>
      <c r="X688" s="209"/>
      <c r="Y688" s="209"/>
      <c r="Z688" s="209"/>
    </row>
    <row r="689" spans="1:26" ht="15.75" customHeight="1">
      <c r="A689" s="209"/>
      <c r="B689" s="209"/>
      <c r="C689" s="209"/>
      <c r="D689" s="209"/>
      <c r="E689" s="209"/>
      <c r="F689" s="209"/>
      <c r="G689" s="209"/>
      <c r="H689" s="209"/>
      <c r="I689" s="209"/>
      <c r="J689" s="209"/>
      <c r="K689" s="209"/>
      <c r="L689" s="209"/>
      <c r="M689" s="209"/>
      <c r="N689" s="209"/>
      <c r="O689" s="209"/>
      <c r="P689" s="209"/>
      <c r="Q689" s="209"/>
      <c r="R689" s="209"/>
      <c r="S689" s="209"/>
      <c r="T689" s="209"/>
      <c r="U689" s="209"/>
      <c r="V689" s="209"/>
      <c r="W689" s="209"/>
      <c r="X689" s="209"/>
      <c r="Y689" s="209"/>
      <c r="Z689" s="209"/>
    </row>
    <row r="690" spans="1:26" ht="15.75" customHeight="1">
      <c r="A690" s="209"/>
      <c r="B690" s="209"/>
      <c r="C690" s="209"/>
      <c r="D690" s="209"/>
      <c r="E690" s="209"/>
      <c r="F690" s="209"/>
      <c r="G690" s="209"/>
      <c r="H690" s="209"/>
      <c r="I690" s="209"/>
      <c r="J690" s="209"/>
      <c r="K690" s="209"/>
      <c r="L690" s="209"/>
      <c r="M690" s="209"/>
      <c r="N690" s="209"/>
      <c r="O690" s="209"/>
      <c r="P690" s="209"/>
      <c r="Q690" s="209"/>
      <c r="R690" s="209"/>
      <c r="S690" s="209"/>
      <c r="T690" s="209"/>
      <c r="U690" s="209"/>
      <c r="V690" s="209"/>
      <c r="W690" s="209"/>
      <c r="X690" s="209"/>
      <c r="Y690" s="209"/>
      <c r="Z690" s="209"/>
    </row>
    <row r="691" spans="1:26" ht="15.75" customHeight="1">
      <c r="A691" s="209"/>
      <c r="B691" s="209"/>
      <c r="C691" s="209"/>
      <c r="D691" s="209"/>
      <c r="E691" s="209"/>
      <c r="F691" s="209"/>
      <c r="G691" s="209"/>
      <c r="H691" s="209"/>
      <c r="I691" s="209"/>
      <c r="J691" s="209"/>
      <c r="K691" s="209"/>
      <c r="L691" s="209"/>
      <c r="M691" s="209"/>
      <c r="N691" s="209"/>
      <c r="O691" s="209"/>
      <c r="P691" s="209"/>
      <c r="Q691" s="209"/>
      <c r="R691" s="209"/>
      <c r="S691" s="209"/>
      <c r="T691" s="209"/>
      <c r="U691" s="209"/>
      <c r="V691" s="209"/>
      <c r="W691" s="209"/>
      <c r="X691" s="209"/>
      <c r="Y691" s="209"/>
      <c r="Z691" s="209"/>
    </row>
    <row r="692" spans="1:26" ht="15.75" customHeight="1">
      <c r="A692" s="209"/>
      <c r="B692" s="209"/>
      <c r="C692" s="209"/>
      <c r="D692" s="209"/>
      <c r="E692" s="209"/>
      <c r="F692" s="209"/>
      <c r="G692" s="209"/>
      <c r="H692" s="209"/>
      <c r="I692" s="209"/>
      <c r="J692" s="209"/>
      <c r="K692" s="209"/>
      <c r="L692" s="209"/>
      <c r="M692" s="209"/>
      <c r="N692" s="209"/>
      <c r="O692" s="209"/>
      <c r="P692" s="209"/>
      <c r="Q692" s="209"/>
      <c r="R692" s="209"/>
      <c r="S692" s="209"/>
      <c r="T692" s="209"/>
      <c r="U692" s="209"/>
      <c r="V692" s="209"/>
      <c r="W692" s="209"/>
      <c r="X692" s="209"/>
      <c r="Y692" s="209"/>
      <c r="Z692" s="209"/>
    </row>
    <row r="693" spans="1:26" ht="15.75" customHeight="1">
      <c r="A693" s="209"/>
      <c r="B693" s="209"/>
      <c r="C693" s="209"/>
      <c r="D693" s="209"/>
      <c r="E693" s="209"/>
      <c r="F693" s="209"/>
      <c r="G693" s="209"/>
      <c r="H693" s="209"/>
      <c r="I693" s="209"/>
      <c r="J693" s="209"/>
      <c r="K693" s="209"/>
      <c r="L693" s="209"/>
      <c r="M693" s="209"/>
      <c r="N693" s="209"/>
      <c r="O693" s="209"/>
      <c r="P693" s="209"/>
      <c r="Q693" s="209"/>
      <c r="R693" s="209"/>
      <c r="S693" s="209"/>
      <c r="T693" s="209"/>
      <c r="U693" s="209"/>
      <c r="V693" s="209"/>
      <c r="W693" s="209"/>
      <c r="X693" s="209"/>
      <c r="Y693" s="209"/>
      <c r="Z693" s="209"/>
    </row>
    <row r="694" spans="1:26" ht="15.75" customHeight="1">
      <c r="A694" s="209"/>
      <c r="B694" s="209"/>
      <c r="C694" s="209"/>
      <c r="D694" s="209"/>
      <c r="E694" s="209"/>
      <c r="F694" s="209"/>
      <c r="G694" s="209"/>
      <c r="H694" s="209"/>
      <c r="I694" s="209"/>
      <c r="J694" s="209"/>
      <c r="K694" s="209"/>
      <c r="L694" s="209"/>
      <c r="M694" s="209"/>
      <c r="N694" s="209"/>
      <c r="O694" s="209"/>
      <c r="P694" s="209"/>
      <c r="Q694" s="209"/>
      <c r="R694" s="209"/>
      <c r="S694" s="209"/>
      <c r="T694" s="209"/>
      <c r="U694" s="209"/>
      <c r="V694" s="209"/>
      <c r="W694" s="209"/>
      <c r="X694" s="209"/>
      <c r="Y694" s="209"/>
      <c r="Z694" s="209"/>
    </row>
    <row r="695" spans="1:26" ht="15.75" customHeight="1">
      <c r="A695" s="209"/>
      <c r="B695" s="209"/>
      <c r="C695" s="209"/>
      <c r="D695" s="209"/>
      <c r="E695" s="209"/>
      <c r="F695" s="209"/>
      <c r="G695" s="209"/>
      <c r="H695" s="209"/>
      <c r="I695" s="209"/>
      <c r="J695" s="209"/>
      <c r="K695" s="209"/>
      <c r="L695" s="209"/>
      <c r="M695" s="209"/>
      <c r="N695" s="209"/>
      <c r="O695" s="209"/>
      <c r="P695" s="209"/>
      <c r="Q695" s="209"/>
      <c r="R695" s="209"/>
      <c r="S695" s="209"/>
      <c r="T695" s="209"/>
      <c r="U695" s="209"/>
      <c r="V695" s="209"/>
      <c r="W695" s="209"/>
      <c r="X695" s="209"/>
      <c r="Y695" s="209"/>
      <c r="Z695" s="209"/>
    </row>
    <row r="696" spans="1:26" ht="15.75" customHeight="1">
      <c r="A696" s="209"/>
      <c r="B696" s="209"/>
      <c r="C696" s="209"/>
      <c r="D696" s="209"/>
      <c r="E696" s="209"/>
      <c r="F696" s="209"/>
      <c r="G696" s="209"/>
      <c r="H696" s="209"/>
      <c r="I696" s="209"/>
      <c r="J696" s="209"/>
      <c r="K696" s="209"/>
      <c r="L696" s="209"/>
      <c r="M696" s="209"/>
      <c r="N696" s="209"/>
      <c r="O696" s="209"/>
      <c r="P696" s="209"/>
      <c r="Q696" s="209"/>
      <c r="R696" s="209"/>
      <c r="S696" s="209"/>
      <c r="T696" s="209"/>
      <c r="U696" s="209"/>
      <c r="V696" s="209"/>
      <c r="W696" s="209"/>
      <c r="X696" s="209"/>
      <c r="Y696" s="209"/>
      <c r="Z696" s="209"/>
    </row>
    <row r="697" spans="1:26" ht="15.75" customHeight="1">
      <c r="A697" s="209"/>
      <c r="B697" s="209"/>
      <c r="C697" s="209"/>
      <c r="D697" s="209"/>
      <c r="E697" s="209"/>
      <c r="F697" s="209"/>
      <c r="G697" s="209"/>
      <c r="H697" s="209"/>
      <c r="I697" s="209"/>
      <c r="J697" s="209"/>
      <c r="K697" s="209"/>
      <c r="L697" s="209"/>
      <c r="M697" s="209"/>
      <c r="N697" s="209"/>
      <c r="O697" s="209"/>
      <c r="P697" s="209"/>
      <c r="Q697" s="209"/>
      <c r="R697" s="209"/>
      <c r="S697" s="209"/>
      <c r="T697" s="209"/>
      <c r="U697" s="209"/>
      <c r="V697" s="209"/>
      <c r="W697" s="209"/>
      <c r="X697" s="209"/>
      <c r="Y697" s="209"/>
      <c r="Z697" s="209"/>
    </row>
    <row r="698" spans="1:26" ht="15.75" customHeight="1">
      <c r="A698" s="209"/>
      <c r="B698" s="209"/>
      <c r="C698" s="209"/>
      <c r="D698" s="209"/>
      <c r="E698" s="209"/>
      <c r="F698" s="209"/>
      <c r="G698" s="209"/>
      <c r="H698" s="209"/>
      <c r="I698" s="209"/>
      <c r="J698" s="209"/>
      <c r="K698" s="209"/>
      <c r="L698" s="209"/>
      <c r="M698" s="209"/>
      <c r="N698" s="209"/>
      <c r="O698" s="209"/>
      <c r="P698" s="209"/>
      <c r="Q698" s="209"/>
      <c r="R698" s="209"/>
      <c r="S698" s="209"/>
      <c r="T698" s="209"/>
      <c r="U698" s="209"/>
      <c r="V698" s="209"/>
      <c r="W698" s="209"/>
      <c r="X698" s="209"/>
      <c r="Y698" s="209"/>
      <c r="Z698" s="209"/>
    </row>
    <row r="699" spans="1:26" ht="15.75" customHeight="1">
      <c r="A699" s="209"/>
      <c r="B699" s="209"/>
      <c r="C699" s="209"/>
      <c r="D699" s="209"/>
      <c r="E699" s="209"/>
      <c r="F699" s="209"/>
      <c r="G699" s="209"/>
      <c r="H699" s="209"/>
      <c r="I699" s="209"/>
      <c r="J699" s="209"/>
      <c r="K699" s="209"/>
      <c r="L699" s="209"/>
      <c r="M699" s="209"/>
      <c r="N699" s="209"/>
      <c r="O699" s="209"/>
      <c r="P699" s="209"/>
      <c r="Q699" s="209"/>
      <c r="R699" s="209"/>
      <c r="S699" s="209"/>
      <c r="T699" s="209"/>
      <c r="U699" s="209"/>
      <c r="V699" s="209"/>
      <c r="W699" s="209"/>
      <c r="X699" s="209"/>
      <c r="Y699" s="209"/>
      <c r="Z699" s="209"/>
    </row>
    <row r="700" spans="1:26" ht="15.75" customHeight="1">
      <c r="A700" s="209"/>
      <c r="B700" s="209"/>
      <c r="C700" s="209"/>
      <c r="D700" s="209"/>
      <c r="E700" s="209"/>
      <c r="F700" s="209"/>
      <c r="G700" s="209"/>
      <c r="H700" s="209"/>
      <c r="I700" s="209"/>
      <c r="J700" s="209"/>
      <c r="K700" s="209"/>
      <c r="L700" s="209"/>
      <c r="M700" s="209"/>
      <c r="N700" s="209"/>
      <c r="O700" s="209"/>
      <c r="P700" s="209"/>
      <c r="Q700" s="209"/>
      <c r="R700" s="209"/>
      <c r="S700" s="209"/>
      <c r="T700" s="209"/>
      <c r="U700" s="209"/>
      <c r="V700" s="209"/>
      <c r="W700" s="209"/>
      <c r="X700" s="209"/>
      <c r="Y700" s="209"/>
      <c r="Z700" s="209"/>
    </row>
    <row r="701" spans="1:26" ht="15.75" customHeight="1">
      <c r="A701" s="209"/>
      <c r="B701" s="209"/>
      <c r="C701" s="209"/>
      <c r="D701" s="209"/>
      <c r="E701" s="209"/>
      <c r="F701" s="209"/>
      <c r="G701" s="209"/>
      <c r="H701" s="209"/>
      <c r="I701" s="209"/>
      <c r="J701" s="209"/>
      <c r="K701" s="209"/>
      <c r="L701" s="209"/>
      <c r="M701" s="209"/>
      <c r="N701" s="209"/>
      <c r="O701" s="209"/>
      <c r="P701" s="209"/>
      <c r="Q701" s="209"/>
      <c r="R701" s="209"/>
      <c r="S701" s="209"/>
      <c r="T701" s="209"/>
      <c r="U701" s="209"/>
      <c r="V701" s="209"/>
      <c r="W701" s="209"/>
      <c r="X701" s="209"/>
      <c r="Y701" s="209"/>
      <c r="Z701" s="209"/>
    </row>
    <row r="702" spans="1:26" ht="15.75" customHeight="1">
      <c r="A702" s="209"/>
      <c r="B702" s="209"/>
      <c r="C702" s="209"/>
      <c r="D702" s="209"/>
      <c r="E702" s="209"/>
      <c r="F702" s="209"/>
      <c r="G702" s="209"/>
      <c r="H702" s="209"/>
      <c r="I702" s="209"/>
      <c r="J702" s="209"/>
      <c r="K702" s="209"/>
      <c r="L702" s="209"/>
      <c r="M702" s="209"/>
      <c r="N702" s="209"/>
      <c r="O702" s="209"/>
      <c r="P702" s="209"/>
      <c r="Q702" s="209"/>
      <c r="R702" s="209"/>
      <c r="S702" s="209"/>
      <c r="T702" s="209"/>
      <c r="U702" s="209"/>
      <c r="V702" s="209"/>
      <c r="W702" s="209"/>
      <c r="X702" s="209"/>
      <c r="Y702" s="209"/>
      <c r="Z702" s="209"/>
    </row>
    <row r="703" spans="1:26" ht="15.75" customHeight="1">
      <c r="A703" s="209"/>
      <c r="B703" s="209"/>
      <c r="C703" s="209"/>
      <c r="D703" s="209"/>
      <c r="E703" s="209"/>
      <c r="F703" s="209"/>
      <c r="G703" s="209"/>
      <c r="H703" s="209"/>
      <c r="I703" s="209"/>
      <c r="J703" s="209"/>
      <c r="K703" s="209"/>
      <c r="L703" s="209"/>
      <c r="M703" s="209"/>
      <c r="N703" s="209"/>
      <c r="O703" s="209"/>
      <c r="P703" s="209"/>
      <c r="Q703" s="209"/>
      <c r="R703" s="209"/>
      <c r="S703" s="209"/>
      <c r="T703" s="209"/>
      <c r="U703" s="209"/>
      <c r="V703" s="209"/>
      <c r="W703" s="209"/>
      <c r="X703" s="209"/>
      <c r="Y703" s="209"/>
      <c r="Z703" s="209"/>
    </row>
    <row r="704" spans="1:26" ht="15.75" customHeight="1">
      <c r="A704" s="209"/>
      <c r="B704" s="209"/>
      <c r="C704" s="209"/>
      <c r="D704" s="209"/>
      <c r="E704" s="209"/>
      <c r="F704" s="209"/>
      <c r="G704" s="209"/>
      <c r="H704" s="209"/>
      <c r="I704" s="209"/>
      <c r="J704" s="209"/>
      <c r="K704" s="209"/>
      <c r="L704" s="209"/>
      <c r="M704" s="209"/>
      <c r="N704" s="209"/>
      <c r="O704" s="209"/>
      <c r="P704" s="209"/>
      <c r="Q704" s="209"/>
      <c r="R704" s="209"/>
      <c r="S704" s="209"/>
      <c r="T704" s="209"/>
      <c r="U704" s="209"/>
      <c r="V704" s="209"/>
      <c r="W704" s="209"/>
      <c r="X704" s="209"/>
      <c r="Y704" s="209"/>
      <c r="Z704" s="209"/>
    </row>
    <row r="705" spans="1:26" ht="15.75" customHeight="1">
      <c r="A705" s="209"/>
      <c r="B705" s="209"/>
      <c r="C705" s="209"/>
      <c r="D705" s="209"/>
      <c r="E705" s="209"/>
      <c r="F705" s="209"/>
      <c r="G705" s="209"/>
      <c r="H705" s="209"/>
      <c r="I705" s="209"/>
      <c r="J705" s="209"/>
      <c r="K705" s="209"/>
      <c r="L705" s="209"/>
      <c r="M705" s="209"/>
      <c r="N705" s="209"/>
      <c r="O705" s="209"/>
      <c r="P705" s="209"/>
      <c r="Q705" s="209"/>
      <c r="R705" s="209"/>
      <c r="S705" s="209"/>
      <c r="T705" s="209"/>
      <c r="U705" s="209"/>
      <c r="V705" s="209"/>
      <c r="W705" s="209"/>
      <c r="X705" s="209"/>
      <c r="Y705" s="209"/>
      <c r="Z705" s="209"/>
    </row>
    <row r="706" spans="1:26" ht="15.75" customHeight="1">
      <c r="A706" s="209"/>
      <c r="B706" s="209"/>
      <c r="C706" s="209"/>
      <c r="D706" s="209"/>
      <c r="E706" s="209"/>
      <c r="F706" s="209"/>
      <c r="G706" s="209"/>
      <c r="H706" s="209"/>
      <c r="I706" s="209"/>
      <c r="J706" s="209"/>
      <c r="K706" s="209"/>
      <c r="L706" s="209"/>
      <c r="M706" s="209"/>
      <c r="N706" s="209"/>
      <c r="O706" s="209"/>
      <c r="P706" s="209"/>
      <c r="Q706" s="209"/>
      <c r="R706" s="209"/>
      <c r="S706" s="209"/>
      <c r="T706" s="209"/>
      <c r="U706" s="209"/>
      <c r="V706" s="209"/>
      <c r="W706" s="209"/>
      <c r="X706" s="209"/>
      <c r="Y706" s="209"/>
      <c r="Z706" s="209"/>
    </row>
    <row r="707" spans="1:26" ht="15.75" customHeight="1">
      <c r="A707" s="209"/>
      <c r="B707" s="209"/>
      <c r="C707" s="209"/>
      <c r="D707" s="209"/>
      <c r="E707" s="209"/>
      <c r="F707" s="209"/>
      <c r="G707" s="209"/>
      <c r="H707" s="209"/>
      <c r="I707" s="209"/>
      <c r="J707" s="209"/>
      <c r="K707" s="209"/>
      <c r="L707" s="209"/>
      <c r="M707" s="209"/>
      <c r="N707" s="209"/>
      <c r="O707" s="209"/>
      <c r="P707" s="209"/>
      <c r="Q707" s="209"/>
      <c r="R707" s="209"/>
      <c r="S707" s="209"/>
      <c r="T707" s="209"/>
      <c r="U707" s="209"/>
      <c r="V707" s="209"/>
      <c r="W707" s="209"/>
      <c r="X707" s="209"/>
      <c r="Y707" s="209"/>
      <c r="Z707" s="209"/>
    </row>
    <row r="708" spans="1:26" ht="15.75" customHeight="1">
      <c r="A708" s="209"/>
      <c r="B708" s="209"/>
      <c r="C708" s="209"/>
      <c r="D708" s="209"/>
      <c r="E708" s="209"/>
      <c r="F708" s="209"/>
      <c r="G708" s="209"/>
      <c r="H708" s="209"/>
      <c r="I708" s="209"/>
      <c r="J708" s="209"/>
      <c r="K708" s="209"/>
      <c r="L708" s="209"/>
      <c r="M708" s="209"/>
      <c r="N708" s="209"/>
      <c r="O708" s="209"/>
      <c r="P708" s="209"/>
      <c r="Q708" s="209"/>
      <c r="R708" s="209"/>
      <c r="S708" s="209"/>
      <c r="T708" s="209"/>
      <c r="U708" s="209"/>
      <c r="V708" s="209"/>
      <c r="W708" s="209"/>
      <c r="X708" s="209"/>
      <c r="Y708" s="209"/>
      <c r="Z708" s="209"/>
    </row>
    <row r="709" spans="1:26" ht="15.75" customHeight="1">
      <c r="A709" s="209"/>
      <c r="B709" s="209"/>
      <c r="C709" s="209"/>
      <c r="D709" s="209"/>
      <c r="E709" s="209"/>
      <c r="F709" s="209"/>
      <c r="G709" s="209"/>
      <c r="H709" s="209"/>
      <c r="I709" s="209"/>
      <c r="J709" s="209"/>
      <c r="K709" s="209"/>
      <c r="L709" s="209"/>
      <c r="M709" s="209"/>
      <c r="N709" s="209"/>
      <c r="O709" s="209"/>
      <c r="P709" s="209"/>
      <c r="Q709" s="209"/>
      <c r="R709" s="209"/>
      <c r="S709" s="209"/>
      <c r="T709" s="209"/>
      <c r="U709" s="209"/>
      <c r="V709" s="209"/>
      <c r="W709" s="209"/>
      <c r="X709" s="209"/>
      <c r="Y709" s="209"/>
      <c r="Z709" s="209"/>
    </row>
    <row r="710" spans="1:26" ht="15.75" customHeight="1">
      <c r="A710" s="209"/>
      <c r="B710" s="209"/>
      <c r="C710" s="209"/>
      <c r="D710" s="209"/>
      <c r="E710" s="209"/>
      <c r="F710" s="209"/>
      <c r="G710" s="209"/>
      <c r="H710" s="209"/>
      <c r="I710" s="209"/>
      <c r="J710" s="209"/>
      <c r="K710" s="209"/>
      <c r="L710" s="209"/>
      <c r="M710" s="209"/>
      <c r="N710" s="209"/>
      <c r="O710" s="209"/>
      <c r="P710" s="209"/>
      <c r="Q710" s="209"/>
      <c r="R710" s="209"/>
      <c r="S710" s="209"/>
      <c r="T710" s="209"/>
      <c r="U710" s="209"/>
      <c r="V710" s="209"/>
      <c r="W710" s="209"/>
      <c r="X710" s="209"/>
      <c r="Y710" s="209"/>
      <c r="Z710" s="209"/>
    </row>
    <row r="711" spans="1:26" ht="15.75" customHeight="1">
      <c r="A711" s="209"/>
      <c r="B711" s="209"/>
      <c r="C711" s="209"/>
      <c r="D711" s="209"/>
      <c r="E711" s="209"/>
      <c r="F711" s="209"/>
      <c r="G711" s="209"/>
      <c r="H711" s="209"/>
      <c r="I711" s="209"/>
      <c r="J711" s="209"/>
      <c r="K711" s="209"/>
      <c r="L711" s="209"/>
      <c r="M711" s="209"/>
      <c r="N711" s="209"/>
      <c r="O711" s="209"/>
      <c r="P711" s="209"/>
      <c r="Q711" s="209"/>
      <c r="R711" s="209"/>
      <c r="S711" s="209"/>
      <c r="T711" s="209"/>
      <c r="U711" s="209"/>
      <c r="V711" s="209"/>
      <c r="W711" s="209"/>
      <c r="X711" s="209"/>
      <c r="Y711" s="209"/>
      <c r="Z711" s="209"/>
    </row>
    <row r="712" spans="1:26" ht="15.75" customHeight="1">
      <c r="A712" s="209"/>
      <c r="B712" s="209"/>
      <c r="C712" s="209"/>
      <c r="D712" s="209"/>
      <c r="E712" s="209"/>
      <c r="F712" s="209"/>
      <c r="G712" s="209"/>
      <c r="H712" s="209"/>
      <c r="I712" s="209"/>
      <c r="J712" s="209"/>
      <c r="K712" s="209"/>
      <c r="L712" s="209"/>
      <c r="M712" s="209"/>
      <c r="N712" s="209"/>
      <c r="O712" s="209"/>
      <c r="P712" s="209"/>
      <c r="Q712" s="209"/>
      <c r="R712" s="209"/>
      <c r="S712" s="209"/>
      <c r="T712" s="209"/>
      <c r="U712" s="209"/>
      <c r="V712" s="209"/>
      <c r="W712" s="209"/>
      <c r="X712" s="209"/>
      <c r="Y712" s="209"/>
      <c r="Z712" s="209"/>
    </row>
    <row r="713" spans="1:26" ht="15.75" customHeight="1">
      <c r="A713" s="209"/>
      <c r="B713" s="209"/>
      <c r="C713" s="209"/>
      <c r="D713" s="209"/>
      <c r="E713" s="209"/>
      <c r="F713" s="209"/>
      <c r="G713" s="209"/>
      <c r="H713" s="209"/>
      <c r="I713" s="209"/>
      <c r="J713" s="209"/>
      <c r="K713" s="209"/>
      <c r="L713" s="209"/>
      <c r="M713" s="209"/>
      <c r="N713" s="209"/>
      <c r="O713" s="209"/>
      <c r="P713" s="209"/>
      <c r="Q713" s="209"/>
      <c r="R713" s="209"/>
      <c r="S713" s="209"/>
      <c r="T713" s="209"/>
      <c r="U713" s="209"/>
      <c r="V713" s="209"/>
      <c r="W713" s="209"/>
      <c r="X713" s="209"/>
      <c r="Y713" s="209"/>
      <c r="Z713" s="209"/>
    </row>
    <row r="714" spans="1:26" ht="15.75" customHeight="1">
      <c r="A714" s="209"/>
      <c r="B714" s="209"/>
      <c r="C714" s="209"/>
      <c r="D714" s="209"/>
      <c r="E714" s="209"/>
      <c r="F714" s="209"/>
      <c r="G714" s="209"/>
      <c r="H714" s="209"/>
      <c r="I714" s="209"/>
      <c r="J714" s="209"/>
      <c r="K714" s="209"/>
      <c r="L714" s="209"/>
      <c r="M714" s="209"/>
      <c r="N714" s="209"/>
      <c r="O714" s="209"/>
      <c r="P714" s="209"/>
      <c r="Q714" s="209"/>
      <c r="R714" s="209"/>
      <c r="S714" s="209"/>
      <c r="T714" s="209"/>
      <c r="U714" s="209"/>
      <c r="V714" s="209"/>
      <c r="W714" s="209"/>
      <c r="X714" s="209"/>
      <c r="Y714" s="209"/>
      <c r="Z714" s="209"/>
    </row>
    <row r="715" spans="1:26" ht="15.75" customHeight="1">
      <c r="A715" s="209"/>
      <c r="B715" s="209"/>
      <c r="C715" s="209"/>
      <c r="D715" s="209"/>
      <c r="E715" s="209"/>
      <c r="F715" s="209"/>
      <c r="G715" s="209"/>
      <c r="H715" s="209"/>
      <c r="I715" s="209"/>
      <c r="J715" s="209"/>
      <c r="K715" s="209"/>
      <c r="L715" s="209"/>
      <c r="M715" s="209"/>
      <c r="N715" s="209"/>
      <c r="O715" s="209"/>
      <c r="P715" s="209"/>
      <c r="Q715" s="209"/>
      <c r="R715" s="209"/>
      <c r="S715" s="209"/>
      <c r="T715" s="209"/>
      <c r="U715" s="209"/>
      <c r="V715" s="209"/>
      <c r="W715" s="209"/>
      <c r="X715" s="209"/>
      <c r="Y715" s="209"/>
      <c r="Z715" s="209"/>
    </row>
    <row r="716" spans="1:26" ht="15.75" customHeight="1">
      <c r="A716" s="209"/>
      <c r="B716" s="209"/>
      <c r="C716" s="209"/>
      <c r="D716" s="209"/>
      <c r="E716" s="209"/>
      <c r="F716" s="209"/>
      <c r="G716" s="209"/>
      <c r="H716" s="209"/>
      <c r="I716" s="209"/>
      <c r="J716" s="209"/>
      <c r="K716" s="209"/>
      <c r="L716" s="209"/>
      <c r="M716" s="209"/>
      <c r="N716" s="209"/>
      <c r="O716" s="209"/>
      <c r="P716" s="209"/>
      <c r="Q716" s="209"/>
      <c r="R716" s="209"/>
      <c r="S716" s="209"/>
      <c r="T716" s="209"/>
      <c r="U716" s="209"/>
      <c r="V716" s="209"/>
      <c r="W716" s="209"/>
      <c r="X716" s="209"/>
      <c r="Y716" s="209"/>
      <c r="Z716" s="209"/>
    </row>
    <row r="717" spans="1:26" ht="15.75" customHeight="1">
      <c r="A717" s="209"/>
      <c r="B717" s="209"/>
      <c r="C717" s="209"/>
      <c r="D717" s="209"/>
      <c r="E717" s="209"/>
      <c r="F717" s="209"/>
      <c r="G717" s="209"/>
      <c r="H717" s="209"/>
      <c r="I717" s="209"/>
      <c r="J717" s="209"/>
      <c r="K717" s="209"/>
      <c r="L717" s="209"/>
      <c r="M717" s="209"/>
      <c r="N717" s="209"/>
      <c r="O717" s="209"/>
      <c r="P717" s="209"/>
      <c r="Q717" s="209"/>
      <c r="R717" s="209"/>
      <c r="S717" s="209"/>
      <c r="T717" s="209"/>
      <c r="U717" s="209"/>
      <c r="V717" s="209"/>
      <c r="W717" s="209"/>
      <c r="X717" s="209"/>
      <c r="Y717" s="209"/>
      <c r="Z717" s="209"/>
    </row>
    <row r="718" spans="1:26" ht="15.75" customHeight="1">
      <c r="A718" s="209"/>
      <c r="B718" s="209"/>
      <c r="C718" s="209"/>
      <c r="D718" s="209"/>
      <c r="E718" s="209"/>
      <c r="F718" s="209"/>
      <c r="G718" s="209"/>
      <c r="H718" s="209"/>
      <c r="I718" s="209"/>
      <c r="J718" s="209"/>
      <c r="K718" s="209"/>
      <c r="L718" s="209"/>
      <c r="M718" s="209"/>
      <c r="N718" s="209"/>
      <c r="O718" s="209"/>
      <c r="P718" s="209"/>
      <c r="Q718" s="209"/>
      <c r="R718" s="209"/>
      <c r="S718" s="209"/>
      <c r="T718" s="209"/>
      <c r="U718" s="209"/>
      <c r="V718" s="209"/>
      <c r="W718" s="209"/>
      <c r="X718" s="209"/>
      <c r="Y718" s="209"/>
      <c r="Z718" s="209"/>
    </row>
    <row r="719" spans="1:26" ht="15.75" customHeight="1">
      <c r="A719" s="209"/>
      <c r="B719" s="209"/>
      <c r="C719" s="209"/>
      <c r="D719" s="209"/>
      <c r="E719" s="209"/>
      <c r="F719" s="209"/>
      <c r="G719" s="209"/>
      <c r="H719" s="209"/>
      <c r="I719" s="209"/>
      <c r="J719" s="209"/>
      <c r="K719" s="209"/>
      <c r="L719" s="209"/>
      <c r="M719" s="209"/>
      <c r="N719" s="209"/>
      <c r="O719" s="209"/>
      <c r="P719" s="209"/>
      <c r="Q719" s="209"/>
      <c r="R719" s="209"/>
      <c r="S719" s="209"/>
      <c r="T719" s="209"/>
      <c r="U719" s="209"/>
      <c r="V719" s="209"/>
      <c r="W719" s="209"/>
      <c r="X719" s="209"/>
      <c r="Y719" s="209"/>
      <c r="Z719" s="209"/>
    </row>
    <row r="720" spans="1:26" ht="15.75" customHeight="1">
      <c r="A720" s="209"/>
      <c r="B720" s="209"/>
      <c r="C720" s="209"/>
      <c r="D720" s="209"/>
      <c r="E720" s="209"/>
      <c r="F720" s="209"/>
      <c r="G720" s="209"/>
      <c r="H720" s="209"/>
      <c r="I720" s="209"/>
      <c r="J720" s="209"/>
      <c r="K720" s="209"/>
      <c r="L720" s="209"/>
      <c r="M720" s="209"/>
      <c r="N720" s="209"/>
      <c r="O720" s="209"/>
      <c r="P720" s="209"/>
      <c r="Q720" s="209"/>
      <c r="R720" s="209"/>
      <c r="S720" s="209"/>
      <c r="T720" s="209"/>
      <c r="U720" s="209"/>
      <c r="V720" s="209"/>
      <c r="W720" s="209"/>
      <c r="X720" s="209"/>
      <c r="Y720" s="209"/>
      <c r="Z720" s="209"/>
    </row>
    <row r="721" spans="1:26" ht="15.75" customHeight="1">
      <c r="A721" s="209"/>
      <c r="B721" s="209"/>
      <c r="C721" s="209"/>
      <c r="D721" s="209"/>
      <c r="E721" s="209"/>
      <c r="F721" s="209"/>
      <c r="G721" s="209"/>
      <c r="H721" s="209"/>
      <c r="I721" s="209"/>
      <c r="J721" s="209"/>
      <c r="K721" s="209"/>
      <c r="L721" s="209"/>
      <c r="M721" s="209"/>
      <c r="N721" s="209"/>
      <c r="O721" s="209"/>
      <c r="P721" s="209"/>
      <c r="Q721" s="209"/>
      <c r="R721" s="209"/>
      <c r="S721" s="209"/>
      <c r="T721" s="209"/>
      <c r="U721" s="209"/>
      <c r="V721" s="209"/>
      <c r="W721" s="209"/>
      <c r="X721" s="209"/>
      <c r="Y721" s="209"/>
      <c r="Z721" s="209"/>
    </row>
    <row r="722" spans="1:26" ht="15.75" customHeight="1">
      <c r="A722" s="209"/>
      <c r="B722" s="209"/>
      <c r="C722" s="209"/>
      <c r="D722" s="209"/>
      <c r="E722" s="209"/>
      <c r="F722" s="209"/>
      <c r="G722" s="209"/>
      <c r="H722" s="209"/>
      <c r="I722" s="209"/>
      <c r="J722" s="209"/>
      <c r="K722" s="209"/>
      <c r="L722" s="209"/>
      <c r="M722" s="209"/>
      <c r="N722" s="209"/>
      <c r="O722" s="209"/>
      <c r="P722" s="209"/>
      <c r="Q722" s="209"/>
      <c r="R722" s="209"/>
      <c r="S722" s="209"/>
      <c r="T722" s="209"/>
      <c r="U722" s="209"/>
      <c r="V722" s="209"/>
      <c r="W722" s="209"/>
      <c r="X722" s="209"/>
      <c r="Y722" s="209"/>
      <c r="Z722" s="209"/>
    </row>
    <row r="723" spans="1:26" ht="15.75" customHeight="1">
      <c r="A723" s="209"/>
      <c r="B723" s="209"/>
      <c r="C723" s="209"/>
      <c r="D723" s="209"/>
      <c r="E723" s="209"/>
      <c r="F723" s="209"/>
      <c r="G723" s="209"/>
      <c r="H723" s="209"/>
      <c r="I723" s="209"/>
      <c r="J723" s="209"/>
      <c r="K723" s="209"/>
      <c r="L723" s="209"/>
      <c r="M723" s="209"/>
      <c r="N723" s="209"/>
      <c r="O723" s="209"/>
      <c r="P723" s="209"/>
      <c r="Q723" s="209"/>
      <c r="R723" s="209"/>
      <c r="S723" s="209"/>
      <c r="T723" s="209"/>
      <c r="U723" s="209"/>
      <c r="V723" s="209"/>
      <c r="W723" s="209"/>
      <c r="X723" s="209"/>
      <c r="Y723" s="209"/>
      <c r="Z723" s="209"/>
    </row>
    <row r="724" spans="1:26" ht="15.75" customHeight="1">
      <c r="A724" s="209"/>
      <c r="B724" s="209"/>
      <c r="C724" s="209"/>
      <c r="D724" s="209"/>
      <c r="E724" s="209"/>
      <c r="F724" s="209"/>
      <c r="G724" s="209"/>
      <c r="H724" s="209"/>
      <c r="I724" s="209"/>
      <c r="J724" s="209"/>
      <c r="K724" s="209"/>
      <c r="L724" s="209"/>
      <c r="M724" s="209"/>
      <c r="N724" s="209"/>
      <c r="O724" s="209"/>
      <c r="P724" s="209"/>
      <c r="Q724" s="209"/>
      <c r="R724" s="209"/>
      <c r="S724" s="209"/>
      <c r="T724" s="209"/>
      <c r="U724" s="209"/>
      <c r="V724" s="209"/>
      <c r="W724" s="209"/>
      <c r="X724" s="209"/>
      <c r="Y724" s="209"/>
      <c r="Z724" s="209"/>
    </row>
    <row r="725" spans="1:26" ht="15.75" customHeight="1">
      <c r="A725" s="209"/>
      <c r="B725" s="209"/>
      <c r="C725" s="209"/>
      <c r="D725" s="209"/>
      <c r="E725" s="209"/>
      <c r="F725" s="209"/>
      <c r="G725" s="209"/>
      <c r="H725" s="209"/>
      <c r="I725" s="209"/>
      <c r="J725" s="209"/>
      <c r="K725" s="209"/>
      <c r="L725" s="209"/>
      <c r="M725" s="209"/>
      <c r="N725" s="209"/>
      <c r="O725" s="209"/>
      <c r="P725" s="209"/>
      <c r="Q725" s="209"/>
      <c r="R725" s="209"/>
      <c r="S725" s="209"/>
      <c r="T725" s="209"/>
      <c r="U725" s="209"/>
      <c r="V725" s="209"/>
      <c r="W725" s="209"/>
      <c r="X725" s="209"/>
      <c r="Y725" s="209"/>
      <c r="Z725" s="209"/>
    </row>
    <row r="726" spans="1:26" ht="15.75" customHeight="1">
      <c r="A726" s="209"/>
      <c r="B726" s="209"/>
      <c r="C726" s="209"/>
      <c r="D726" s="209"/>
      <c r="E726" s="209"/>
      <c r="F726" s="209"/>
      <c r="G726" s="209"/>
      <c r="H726" s="209"/>
      <c r="I726" s="209"/>
      <c r="J726" s="209"/>
      <c r="K726" s="209"/>
      <c r="L726" s="209"/>
      <c r="M726" s="209"/>
      <c r="N726" s="209"/>
      <c r="O726" s="209"/>
      <c r="P726" s="209"/>
      <c r="Q726" s="209"/>
      <c r="R726" s="209"/>
      <c r="S726" s="209"/>
      <c r="T726" s="209"/>
      <c r="U726" s="209"/>
      <c r="V726" s="209"/>
      <c r="W726" s="209"/>
      <c r="X726" s="209"/>
      <c r="Y726" s="209"/>
      <c r="Z726" s="209"/>
    </row>
    <row r="727" spans="1:26" ht="15.75" customHeight="1">
      <c r="A727" s="209"/>
      <c r="B727" s="209"/>
      <c r="C727" s="209"/>
      <c r="D727" s="209"/>
      <c r="E727" s="209"/>
      <c r="F727" s="209"/>
      <c r="G727" s="209"/>
      <c r="H727" s="209"/>
      <c r="I727" s="209"/>
      <c r="J727" s="209"/>
      <c r="K727" s="209"/>
      <c r="L727" s="209"/>
      <c r="M727" s="209"/>
      <c r="N727" s="209"/>
      <c r="O727" s="209"/>
      <c r="P727" s="209"/>
      <c r="Q727" s="209"/>
      <c r="R727" s="209"/>
      <c r="S727" s="209"/>
      <c r="T727" s="209"/>
      <c r="U727" s="209"/>
      <c r="V727" s="209"/>
      <c r="W727" s="209"/>
      <c r="X727" s="209"/>
      <c r="Y727" s="209"/>
      <c r="Z727" s="209"/>
    </row>
    <row r="728" spans="1:26" ht="15.75" customHeight="1">
      <c r="A728" s="209"/>
      <c r="B728" s="209"/>
      <c r="C728" s="209"/>
      <c r="D728" s="209"/>
      <c r="E728" s="209"/>
      <c r="F728" s="209"/>
      <c r="G728" s="209"/>
      <c r="H728" s="209"/>
      <c r="I728" s="209"/>
      <c r="J728" s="209"/>
      <c r="K728" s="209"/>
      <c r="L728" s="209"/>
      <c r="M728" s="209"/>
      <c r="N728" s="209"/>
      <c r="O728" s="209"/>
      <c r="P728" s="209"/>
      <c r="Q728" s="209"/>
      <c r="R728" s="209"/>
      <c r="S728" s="209"/>
      <c r="T728" s="209"/>
      <c r="U728" s="209"/>
      <c r="V728" s="209"/>
      <c r="W728" s="209"/>
      <c r="X728" s="209"/>
      <c r="Y728" s="209"/>
      <c r="Z728" s="209"/>
    </row>
    <row r="729" spans="1:26" ht="15.75" customHeight="1">
      <c r="A729" s="209"/>
      <c r="B729" s="209"/>
      <c r="C729" s="209"/>
      <c r="D729" s="209"/>
      <c r="E729" s="209"/>
      <c r="F729" s="209"/>
      <c r="G729" s="209"/>
      <c r="H729" s="209"/>
      <c r="I729" s="209"/>
      <c r="J729" s="209"/>
      <c r="K729" s="209"/>
      <c r="L729" s="209"/>
      <c r="M729" s="209"/>
      <c r="N729" s="209"/>
      <c r="O729" s="209"/>
      <c r="P729" s="209"/>
      <c r="Q729" s="209"/>
      <c r="R729" s="209"/>
      <c r="S729" s="209"/>
      <c r="T729" s="209"/>
      <c r="U729" s="209"/>
      <c r="V729" s="209"/>
      <c r="W729" s="209"/>
      <c r="X729" s="209"/>
      <c r="Y729" s="209"/>
      <c r="Z729" s="209"/>
    </row>
    <row r="730" spans="1:26" ht="15.75" customHeight="1">
      <c r="A730" s="209"/>
      <c r="B730" s="209"/>
      <c r="C730" s="209"/>
      <c r="D730" s="209"/>
      <c r="E730" s="209"/>
      <c r="F730" s="209"/>
      <c r="G730" s="209"/>
      <c r="H730" s="209"/>
      <c r="I730" s="209"/>
      <c r="J730" s="209"/>
      <c r="K730" s="209"/>
      <c r="L730" s="209"/>
      <c r="M730" s="209"/>
      <c r="N730" s="209"/>
      <c r="O730" s="209"/>
      <c r="P730" s="209"/>
      <c r="Q730" s="209"/>
      <c r="R730" s="209"/>
      <c r="S730" s="209"/>
      <c r="T730" s="209"/>
      <c r="U730" s="209"/>
      <c r="V730" s="209"/>
      <c r="W730" s="209"/>
      <c r="X730" s="209"/>
      <c r="Y730" s="209"/>
      <c r="Z730" s="209"/>
    </row>
    <row r="731" spans="1:26" ht="15.75" customHeight="1">
      <c r="A731" s="209"/>
      <c r="B731" s="209"/>
      <c r="C731" s="209"/>
      <c r="D731" s="209"/>
      <c r="E731" s="209"/>
      <c r="F731" s="209"/>
      <c r="G731" s="209"/>
      <c r="H731" s="209"/>
      <c r="I731" s="209"/>
      <c r="J731" s="209"/>
      <c r="K731" s="209"/>
      <c r="L731" s="209"/>
      <c r="M731" s="209"/>
      <c r="N731" s="209"/>
      <c r="O731" s="209"/>
      <c r="P731" s="209"/>
      <c r="Q731" s="209"/>
      <c r="R731" s="209"/>
      <c r="S731" s="209"/>
      <c r="T731" s="209"/>
      <c r="U731" s="209"/>
      <c r="V731" s="209"/>
      <c r="W731" s="209"/>
      <c r="X731" s="209"/>
      <c r="Y731" s="209"/>
      <c r="Z731" s="209"/>
    </row>
    <row r="732" spans="1:26" ht="15.75" customHeight="1">
      <c r="A732" s="209"/>
      <c r="B732" s="209"/>
      <c r="C732" s="209"/>
      <c r="D732" s="209"/>
      <c r="E732" s="209"/>
      <c r="F732" s="209"/>
      <c r="G732" s="209"/>
      <c r="H732" s="209"/>
      <c r="I732" s="209"/>
      <c r="J732" s="209"/>
      <c r="K732" s="209"/>
      <c r="L732" s="209"/>
      <c r="M732" s="209"/>
      <c r="N732" s="209"/>
      <c r="O732" s="209"/>
      <c r="P732" s="209"/>
      <c r="Q732" s="209"/>
      <c r="R732" s="209"/>
      <c r="S732" s="209"/>
      <c r="T732" s="209"/>
      <c r="U732" s="209"/>
      <c r="V732" s="209"/>
      <c r="W732" s="209"/>
      <c r="X732" s="209"/>
      <c r="Y732" s="209"/>
      <c r="Z732" s="209"/>
    </row>
    <row r="733" spans="1:26" ht="15.75" customHeight="1">
      <c r="A733" s="209"/>
      <c r="B733" s="209"/>
      <c r="C733" s="209"/>
      <c r="D733" s="209"/>
      <c r="E733" s="209"/>
      <c r="F733" s="209"/>
      <c r="G733" s="209"/>
      <c r="H733" s="209"/>
      <c r="I733" s="209"/>
      <c r="J733" s="209"/>
      <c r="K733" s="209"/>
      <c r="L733" s="209"/>
      <c r="M733" s="209"/>
      <c r="N733" s="209"/>
      <c r="O733" s="209"/>
      <c r="P733" s="209"/>
      <c r="Q733" s="209"/>
      <c r="R733" s="209"/>
      <c r="S733" s="209"/>
      <c r="T733" s="209"/>
      <c r="U733" s="209"/>
      <c r="V733" s="209"/>
      <c r="W733" s="209"/>
      <c r="X733" s="209"/>
      <c r="Y733" s="209"/>
      <c r="Z733" s="209"/>
    </row>
    <row r="734" spans="1:26" ht="15.75" customHeight="1">
      <c r="A734" s="209"/>
      <c r="B734" s="209"/>
      <c r="C734" s="209"/>
      <c r="D734" s="209"/>
      <c r="E734" s="209"/>
      <c r="F734" s="209"/>
      <c r="G734" s="209"/>
      <c r="H734" s="209"/>
      <c r="I734" s="209"/>
      <c r="J734" s="209"/>
      <c r="K734" s="209"/>
      <c r="L734" s="209"/>
      <c r="M734" s="209"/>
      <c r="N734" s="209"/>
      <c r="O734" s="209"/>
      <c r="P734" s="209"/>
      <c r="Q734" s="209"/>
      <c r="R734" s="209"/>
      <c r="S734" s="209"/>
      <c r="T734" s="209"/>
      <c r="U734" s="209"/>
      <c r="V734" s="209"/>
      <c r="W734" s="209"/>
      <c r="X734" s="209"/>
      <c r="Y734" s="209"/>
      <c r="Z734" s="209"/>
    </row>
    <row r="735" spans="1:26" ht="15.75" customHeight="1">
      <c r="A735" s="209"/>
      <c r="B735" s="209"/>
      <c r="C735" s="209"/>
      <c r="D735" s="209"/>
      <c r="E735" s="209"/>
      <c r="F735" s="209"/>
      <c r="G735" s="209"/>
      <c r="H735" s="209"/>
      <c r="I735" s="209"/>
      <c r="J735" s="209"/>
      <c r="K735" s="209"/>
      <c r="L735" s="209"/>
      <c r="M735" s="209"/>
      <c r="N735" s="209"/>
      <c r="O735" s="209"/>
      <c r="P735" s="209"/>
      <c r="Q735" s="209"/>
      <c r="R735" s="209"/>
      <c r="S735" s="209"/>
      <c r="T735" s="209"/>
      <c r="U735" s="209"/>
      <c r="V735" s="209"/>
      <c r="W735" s="209"/>
      <c r="X735" s="209"/>
      <c r="Y735" s="209"/>
      <c r="Z735" s="209"/>
    </row>
    <row r="736" spans="1:26" ht="15.75" customHeight="1">
      <c r="A736" s="209"/>
      <c r="B736" s="209"/>
      <c r="C736" s="209"/>
      <c r="D736" s="209"/>
      <c r="E736" s="209"/>
      <c r="F736" s="209"/>
      <c r="G736" s="209"/>
      <c r="H736" s="209"/>
      <c r="I736" s="209"/>
      <c r="J736" s="209"/>
      <c r="K736" s="209"/>
      <c r="L736" s="209"/>
      <c r="M736" s="209"/>
      <c r="N736" s="209"/>
      <c r="O736" s="209"/>
      <c r="P736" s="209"/>
      <c r="Q736" s="209"/>
      <c r="R736" s="209"/>
      <c r="S736" s="209"/>
      <c r="T736" s="209"/>
      <c r="U736" s="209"/>
      <c r="V736" s="209"/>
      <c r="W736" s="209"/>
      <c r="X736" s="209"/>
      <c r="Y736" s="209"/>
      <c r="Z736" s="209"/>
    </row>
    <row r="737" spans="1:26" ht="15.75" customHeight="1">
      <c r="A737" s="209"/>
      <c r="B737" s="209"/>
      <c r="C737" s="209"/>
      <c r="D737" s="209"/>
      <c r="E737" s="209"/>
      <c r="F737" s="209"/>
      <c r="G737" s="209"/>
      <c r="H737" s="209"/>
      <c r="I737" s="209"/>
      <c r="J737" s="209"/>
      <c r="K737" s="209"/>
      <c r="L737" s="209"/>
      <c r="M737" s="209"/>
      <c r="N737" s="209"/>
      <c r="O737" s="209"/>
      <c r="P737" s="209"/>
      <c r="Q737" s="209"/>
      <c r="R737" s="209"/>
      <c r="S737" s="209"/>
      <c r="T737" s="209"/>
      <c r="U737" s="209"/>
      <c r="V737" s="209"/>
      <c r="W737" s="209"/>
      <c r="X737" s="209"/>
      <c r="Y737" s="209"/>
      <c r="Z737" s="209"/>
    </row>
    <row r="738" spans="1:26" ht="15.75" customHeight="1">
      <c r="A738" s="209"/>
      <c r="B738" s="209"/>
      <c r="C738" s="209"/>
      <c r="D738" s="209"/>
      <c r="E738" s="209"/>
      <c r="F738" s="209"/>
      <c r="G738" s="209"/>
      <c r="H738" s="209"/>
      <c r="I738" s="209"/>
      <c r="J738" s="209"/>
      <c r="K738" s="209"/>
      <c r="L738" s="209"/>
      <c r="M738" s="209"/>
      <c r="N738" s="209"/>
      <c r="O738" s="209"/>
      <c r="P738" s="209"/>
      <c r="Q738" s="209"/>
      <c r="R738" s="209"/>
      <c r="S738" s="209"/>
      <c r="T738" s="209"/>
      <c r="U738" s="209"/>
      <c r="V738" s="209"/>
      <c r="W738" s="209"/>
      <c r="X738" s="209"/>
      <c r="Y738" s="209"/>
      <c r="Z738" s="209"/>
    </row>
    <row r="739" spans="1:26" ht="15.75" customHeight="1">
      <c r="A739" s="209"/>
      <c r="B739" s="209"/>
      <c r="C739" s="209"/>
      <c r="D739" s="209"/>
      <c r="E739" s="209"/>
      <c r="F739" s="209"/>
      <c r="G739" s="209"/>
      <c r="H739" s="209"/>
      <c r="I739" s="209"/>
      <c r="J739" s="209"/>
      <c r="K739" s="209"/>
      <c r="L739" s="209"/>
      <c r="M739" s="209"/>
      <c r="N739" s="209"/>
      <c r="O739" s="209"/>
      <c r="P739" s="209"/>
      <c r="Q739" s="209"/>
      <c r="R739" s="209"/>
      <c r="S739" s="209"/>
      <c r="T739" s="209"/>
      <c r="U739" s="209"/>
      <c r="V739" s="209"/>
      <c r="W739" s="209"/>
      <c r="X739" s="209"/>
      <c r="Y739" s="209"/>
      <c r="Z739" s="209"/>
    </row>
    <row r="740" spans="1:26" ht="15.75" customHeight="1">
      <c r="A740" s="209"/>
      <c r="B740" s="209"/>
      <c r="C740" s="209"/>
      <c r="D740" s="209"/>
      <c r="E740" s="209"/>
      <c r="F740" s="209"/>
      <c r="G740" s="209"/>
      <c r="H740" s="209"/>
      <c r="I740" s="209"/>
      <c r="J740" s="209"/>
      <c r="K740" s="209"/>
      <c r="L740" s="209"/>
      <c r="M740" s="209"/>
      <c r="N740" s="209"/>
      <c r="O740" s="209"/>
      <c r="P740" s="209"/>
      <c r="Q740" s="209"/>
      <c r="R740" s="209"/>
      <c r="S740" s="209"/>
      <c r="T740" s="209"/>
      <c r="U740" s="209"/>
      <c r="V740" s="209"/>
      <c r="W740" s="209"/>
      <c r="X740" s="209"/>
      <c r="Y740" s="209"/>
      <c r="Z740" s="209"/>
    </row>
    <row r="741" spans="1:26" ht="15.75" customHeight="1">
      <c r="A741" s="209"/>
      <c r="B741" s="209"/>
      <c r="C741" s="209"/>
      <c r="D741" s="209"/>
      <c r="E741" s="209"/>
      <c r="F741" s="209"/>
      <c r="G741" s="209"/>
      <c r="H741" s="209"/>
      <c r="I741" s="209"/>
      <c r="J741" s="209"/>
      <c r="K741" s="209"/>
      <c r="L741" s="209"/>
      <c r="M741" s="209"/>
      <c r="N741" s="209"/>
      <c r="O741" s="209"/>
      <c r="P741" s="209"/>
      <c r="Q741" s="209"/>
      <c r="R741" s="209"/>
      <c r="S741" s="209"/>
      <c r="T741" s="209"/>
      <c r="U741" s="209"/>
      <c r="V741" s="209"/>
      <c r="W741" s="209"/>
      <c r="X741" s="209"/>
      <c r="Y741" s="209"/>
      <c r="Z741" s="209"/>
    </row>
    <row r="742" spans="1:26" ht="15.75" customHeight="1">
      <c r="A742" s="209"/>
      <c r="B742" s="209"/>
      <c r="C742" s="209"/>
      <c r="D742" s="209"/>
      <c r="E742" s="209"/>
      <c r="F742" s="209"/>
      <c r="G742" s="209"/>
      <c r="H742" s="209"/>
      <c r="I742" s="209"/>
      <c r="J742" s="209"/>
      <c r="K742" s="209"/>
      <c r="L742" s="209"/>
      <c r="M742" s="209"/>
      <c r="N742" s="209"/>
      <c r="O742" s="209"/>
      <c r="P742" s="209"/>
      <c r="Q742" s="209"/>
      <c r="R742" s="209"/>
      <c r="S742" s="209"/>
      <c r="T742" s="209"/>
      <c r="U742" s="209"/>
      <c r="V742" s="209"/>
      <c r="W742" s="209"/>
      <c r="X742" s="209"/>
      <c r="Y742" s="209"/>
      <c r="Z742" s="209"/>
    </row>
    <row r="743" spans="1:26" ht="15.75" customHeight="1">
      <c r="A743" s="209"/>
      <c r="B743" s="209"/>
      <c r="C743" s="209"/>
      <c r="D743" s="209"/>
      <c r="E743" s="209"/>
      <c r="F743" s="209"/>
      <c r="G743" s="209"/>
      <c r="H743" s="209"/>
      <c r="I743" s="209"/>
      <c r="J743" s="209"/>
      <c r="K743" s="209"/>
      <c r="L743" s="209"/>
      <c r="M743" s="209"/>
      <c r="N743" s="209"/>
      <c r="O743" s="209"/>
      <c r="P743" s="209"/>
      <c r="Q743" s="209"/>
      <c r="R743" s="209"/>
      <c r="S743" s="209"/>
      <c r="T743" s="209"/>
      <c r="U743" s="209"/>
      <c r="V743" s="209"/>
      <c r="W743" s="209"/>
      <c r="X743" s="209"/>
      <c r="Y743" s="209"/>
      <c r="Z743" s="209"/>
    </row>
    <row r="744" spans="1:26" ht="15.75" customHeight="1">
      <c r="A744" s="209"/>
      <c r="B744" s="209"/>
      <c r="C744" s="209"/>
      <c r="D744" s="209"/>
      <c r="E744" s="209"/>
      <c r="F744" s="209"/>
      <c r="G744" s="209"/>
      <c r="H744" s="209"/>
      <c r="I744" s="209"/>
      <c r="J744" s="209"/>
      <c r="K744" s="209"/>
      <c r="L744" s="209"/>
      <c r="M744" s="209"/>
      <c r="N744" s="209"/>
      <c r="O744" s="209"/>
      <c r="P744" s="209"/>
      <c r="Q744" s="209"/>
      <c r="R744" s="209"/>
      <c r="S744" s="209"/>
      <c r="T744" s="209"/>
      <c r="U744" s="209"/>
      <c r="V744" s="209"/>
      <c r="W744" s="209"/>
      <c r="X744" s="209"/>
      <c r="Y744" s="209"/>
      <c r="Z744" s="209"/>
    </row>
    <row r="745" spans="1:26" ht="15.75" customHeight="1">
      <c r="A745" s="209"/>
      <c r="B745" s="209"/>
      <c r="C745" s="209"/>
      <c r="D745" s="209"/>
      <c r="E745" s="209"/>
      <c r="F745" s="209"/>
      <c r="G745" s="209"/>
      <c r="H745" s="209"/>
      <c r="I745" s="209"/>
      <c r="J745" s="209"/>
      <c r="K745" s="209"/>
      <c r="L745" s="209"/>
      <c r="M745" s="209"/>
      <c r="N745" s="209"/>
      <c r="O745" s="209"/>
      <c r="P745" s="209"/>
      <c r="Q745" s="209"/>
      <c r="R745" s="209"/>
      <c r="S745" s="209"/>
      <c r="T745" s="209"/>
      <c r="U745" s="209"/>
      <c r="V745" s="209"/>
      <c r="W745" s="209"/>
      <c r="X745" s="209"/>
      <c r="Y745" s="209"/>
      <c r="Z745" s="209"/>
    </row>
    <row r="746" spans="1:26" ht="15.75" customHeight="1">
      <c r="A746" s="209"/>
      <c r="B746" s="209"/>
      <c r="C746" s="209"/>
      <c r="D746" s="209"/>
      <c r="E746" s="209"/>
      <c r="F746" s="209"/>
      <c r="G746" s="209"/>
      <c r="H746" s="209"/>
      <c r="I746" s="209"/>
      <c r="J746" s="209"/>
      <c r="K746" s="209"/>
      <c r="L746" s="209"/>
      <c r="M746" s="209"/>
      <c r="N746" s="209"/>
      <c r="O746" s="209"/>
      <c r="P746" s="209"/>
      <c r="Q746" s="209"/>
      <c r="R746" s="209"/>
      <c r="S746" s="209"/>
      <c r="T746" s="209"/>
      <c r="U746" s="209"/>
      <c r="V746" s="209"/>
      <c r="W746" s="209"/>
      <c r="X746" s="209"/>
      <c r="Y746" s="209"/>
      <c r="Z746" s="209"/>
    </row>
    <row r="747" spans="1:26" ht="15.75" customHeight="1">
      <c r="A747" s="209"/>
      <c r="B747" s="209"/>
      <c r="C747" s="209"/>
      <c r="D747" s="209"/>
      <c r="E747" s="209"/>
      <c r="F747" s="209"/>
      <c r="G747" s="209"/>
      <c r="H747" s="209"/>
      <c r="I747" s="209"/>
      <c r="J747" s="209"/>
      <c r="K747" s="209"/>
      <c r="L747" s="209"/>
      <c r="M747" s="209"/>
      <c r="N747" s="209"/>
      <c r="O747" s="209"/>
      <c r="P747" s="209"/>
      <c r="Q747" s="209"/>
      <c r="R747" s="209"/>
      <c r="S747" s="209"/>
      <c r="T747" s="209"/>
      <c r="U747" s="209"/>
      <c r="V747" s="209"/>
      <c r="W747" s="209"/>
      <c r="X747" s="209"/>
      <c r="Y747" s="209"/>
      <c r="Z747" s="209"/>
    </row>
    <row r="748" spans="1:26" ht="15.75" customHeight="1">
      <c r="A748" s="209"/>
      <c r="B748" s="209"/>
      <c r="C748" s="209"/>
      <c r="D748" s="209"/>
      <c r="E748" s="209"/>
      <c r="F748" s="209"/>
      <c r="G748" s="209"/>
      <c r="H748" s="209"/>
      <c r="I748" s="209"/>
      <c r="J748" s="209"/>
      <c r="K748" s="209"/>
      <c r="L748" s="209"/>
      <c r="M748" s="209"/>
      <c r="N748" s="209"/>
      <c r="O748" s="209"/>
      <c r="P748" s="209"/>
      <c r="Q748" s="209"/>
      <c r="R748" s="209"/>
      <c r="S748" s="209"/>
      <c r="T748" s="209"/>
      <c r="U748" s="209"/>
      <c r="V748" s="209"/>
      <c r="W748" s="209"/>
      <c r="X748" s="209"/>
      <c r="Y748" s="209"/>
      <c r="Z748" s="209"/>
    </row>
    <row r="749" spans="1:26" ht="15.75" customHeight="1">
      <c r="A749" s="209"/>
      <c r="B749" s="209"/>
      <c r="C749" s="209"/>
      <c r="D749" s="209"/>
      <c r="E749" s="209"/>
      <c r="F749" s="209"/>
      <c r="G749" s="209"/>
      <c r="H749" s="209"/>
      <c r="I749" s="209"/>
      <c r="J749" s="209"/>
      <c r="K749" s="209"/>
      <c r="L749" s="209"/>
      <c r="M749" s="209"/>
      <c r="N749" s="209"/>
      <c r="O749" s="209"/>
      <c r="P749" s="209"/>
      <c r="Q749" s="209"/>
      <c r="R749" s="209"/>
      <c r="S749" s="209"/>
      <c r="T749" s="209"/>
      <c r="U749" s="209"/>
      <c r="V749" s="209"/>
      <c r="W749" s="209"/>
      <c r="X749" s="209"/>
      <c r="Y749" s="209"/>
      <c r="Z749" s="209"/>
    </row>
    <row r="750" spans="1:26" ht="15.75" customHeight="1">
      <c r="A750" s="209"/>
      <c r="B750" s="209"/>
      <c r="C750" s="209"/>
      <c r="D750" s="209"/>
      <c r="E750" s="209"/>
      <c r="F750" s="209"/>
      <c r="G750" s="209"/>
      <c r="H750" s="209"/>
      <c r="I750" s="209"/>
      <c r="J750" s="209"/>
      <c r="K750" s="209"/>
      <c r="L750" s="209"/>
      <c r="M750" s="209"/>
      <c r="N750" s="209"/>
      <c r="O750" s="209"/>
      <c r="P750" s="209"/>
      <c r="Q750" s="209"/>
      <c r="R750" s="209"/>
      <c r="S750" s="209"/>
      <c r="T750" s="209"/>
      <c r="U750" s="209"/>
      <c r="V750" s="209"/>
      <c r="W750" s="209"/>
      <c r="X750" s="209"/>
      <c r="Y750" s="209"/>
      <c r="Z750" s="209"/>
    </row>
    <row r="751" spans="1:26" ht="15.75" customHeight="1">
      <c r="A751" s="209"/>
      <c r="B751" s="209"/>
      <c r="C751" s="209"/>
      <c r="D751" s="209"/>
      <c r="E751" s="209"/>
      <c r="F751" s="209"/>
      <c r="G751" s="209"/>
      <c r="H751" s="209"/>
      <c r="I751" s="209"/>
      <c r="J751" s="209"/>
      <c r="K751" s="209"/>
      <c r="L751" s="209"/>
      <c r="M751" s="209"/>
      <c r="N751" s="209"/>
      <c r="O751" s="209"/>
      <c r="P751" s="209"/>
      <c r="Q751" s="209"/>
      <c r="R751" s="209"/>
      <c r="S751" s="209"/>
      <c r="T751" s="209"/>
      <c r="U751" s="209"/>
      <c r="V751" s="209"/>
      <c r="W751" s="209"/>
      <c r="X751" s="209"/>
      <c r="Y751" s="209"/>
      <c r="Z751" s="209"/>
    </row>
    <row r="752" spans="1:26" ht="15.75" customHeight="1">
      <c r="A752" s="209"/>
      <c r="B752" s="209"/>
      <c r="C752" s="209"/>
      <c r="D752" s="209"/>
      <c r="E752" s="209"/>
      <c r="F752" s="209"/>
      <c r="G752" s="209"/>
      <c r="H752" s="209"/>
      <c r="I752" s="209"/>
      <c r="J752" s="209"/>
      <c r="K752" s="209"/>
      <c r="L752" s="209"/>
      <c r="M752" s="209"/>
      <c r="N752" s="209"/>
      <c r="O752" s="209"/>
      <c r="P752" s="209"/>
      <c r="Q752" s="209"/>
      <c r="R752" s="209"/>
      <c r="S752" s="209"/>
      <c r="T752" s="209"/>
      <c r="U752" s="209"/>
      <c r="V752" s="209"/>
      <c r="W752" s="209"/>
      <c r="X752" s="209"/>
      <c r="Y752" s="209"/>
      <c r="Z752" s="209"/>
    </row>
    <row r="753" spans="1:26" ht="15.75" customHeight="1">
      <c r="A753" s="209"/>
      <c r="B753" s="209"/>
      <c r="C753" s="209"/>
      <c r="D753" s="209"/>
      <c r="E753" s="209"/>
      <c r="F753" s="209"/>
      <c r="G753" s="209"/>
      <c r="H753" s="209"/>
      <c r="I753" s="209"/>
      <c r="J753" s="209"/>
      <c r="K753" s="209"/>
      <c r="L753" s="209"/>
      <c r="M753" s="209"/>
      <c r="N753" s="209"/>
      <c r="O753" s="209"/>
      <c r="P753" s="209"/>
      <c r="Q753" s="209"/>
      <c r="R753" s="209"/>
      <c r="S753" s="209"/>
      <c r="T753" s="209"/>
      <c r="U753" s="209"/>
      <c r="V753" s="209"/>
      <c r="W753" s="209"/>
      <c r="X753" s="209"/>
      <c r="Y753" s="209"/>
      <c r="Z753" s="209"/>
    </row>
    <row r="754" spans="1:26" ht="15.75" customHeight="1">
      <c r="A754" s="209"/>
      <c r="B754" s="209"/>
      <c r="C754" s="209"/>
      <c r="D754" s="209"/>
      <c r="E754" s="209"/>
      <c r="F754" s="209"/>
      <c r="G754" s="209"/>
      <c r="H754" s="209"/>
      <c r="I754" s="209"/>
      <c r="J754" s="209"/>
      <c r="K754" s="209"/>
      <c r="L754" s="209"/>
      <c r="M754" s="209"/>
      <c r="N754" s="209"/>
      <c r="O754" s="209"/>
      <c r="P754" s="209"/>
      <c r="Q754" s="209"/>
      <c r="R754" s="209"/>
      <c r="S754" s="209"/>
      <c r="T754" s="209"/>
      <c r="U754" s="209"/>
      <c r="V754" s="209"/>
      <c r="W754" s="209"/>
      <c r="X754" s="209"/>
      <c r="Y754" s="209"/>
      <c r="Z754" s="209"/>
    </row>
    <row r="755" spans="1:26" ht="15.75" customHeight="1">
      <c r="A755" s="209"/>
      <c r="B755" s="209"/>
      <c r="C755" s="209"/>
      <c r="D755" s="209"/>
      <c r="E755" s="209"/>
      <c r="F755" s="209"/>
      <c r="G755" s="209"/>
      <c r="H755" s="209"/>
      <c r="I755" s="209"/>
      <c r="J755" s="209"/>
      <c r="K755" s="209"/>
      <c r="L755" s="209"/>
      <c r="M755" s="209"/>
      <c r="N755" s="209"/>
      <c r="O755" s="209"/>
      <c r="P755" s="209"/>
      <c r="Q755" s="209"/>
      <c r="R755" s="209"/>
      <c r="S755" s="209"/>
      <c r="T755" s="209"/>
      <c r="U755" s="209"/>
      <c r="V755" s="209"/>
      <c r="W755" s="209"/>
      <c r="X755" s="209"/>
      <c r="Y755" s="209"/>
      <c r="Z755" s="209"/>
    </row>
    <row r="756" spans="1:26" ht="15.75" customHeight="1">
      <c r="A756" s="209"/>
      <c r="B756" s="209"/>
      <c r="C756" s="209"/>
      <c r="D756" s="209"/>
      <c r="E756" s="209"/>
      <c r="F756" s="209"/>
      <c r="G756" s="209"/>
      <c r="H756" s="209"/>
      <c r="I756" s="209"/>
      <c r="J756" s="209"/>
      <c r="K756" s="209"/>
      <c r="L756" s="209"/>
      <c r="M756" s="209"/>
      <c r="N756" s="209"/>
      <c r="O756" s="209"/>
      <c r="P756" s="209"/>
      <c r="Q756" s="209"/>
      <c r="R756" s="209"/>
      <c r="S756" s="209"/>
      <c r="T756" s="209"/>
      <c r="U756" s="209"/>
      <c r="V756" s="209"/>
      <c r="W756" s="209"/>
      <c r="X756" s="209"/>
      <c r="Y756" s="209"/>
      <c r="Z756" s="209"/>
    </row>
    <row r="757" spans="1:26" ht="15.75" customHeight="1">
      <c r="A757" s="209"/>
      <c r="B757" s="209"/>
      <c r="C757" s="209"/>
      <c r="D757" s="209"/>
      <c r="E757" s="209"/>
      <c r="F757" s="209"/>
      <c r="G757" s="209"/>
      <c r="H757" s="209"/>
      <c r="I757" s="209"/>
      <c r="J757" s="209"/>
      <c r="K757" s="209"/>
      <c r="L757" s="209"/>
      <c r="M757" s="209"/>
      <c r="N757" s="209"/>
      <c r="O757" s="209"/>
      <c r="P757" s="209"/>
      <c r="Q757" s="209"/>
      <c r="R757" s="209"/>
      <c r="S757" s="209"/>
      <c r="T757" s="209"/>
      <c r="U757" s="209"/>
      <c r="V757" s="209"/>
      <c r="W757" s="209"/>
      <c r="X757" s="209"/>
      <c r="Y757" s="209"/>
      <c r="Z757" s="209"/>
    </row>
    <row r="758" spans="1:26" ht="15.75" customHeight="1">
      <c r="A758" s="209"/>
      <c r="B758" s="209"/>
      <c r="C758" s="209"/>
      <c r="D758" s="209"/>
      <c r="E758" s="209"/>
      <c r="F758" s="209"/>
      <c r="G758" s="209"/>
      <c r="H758" s="209"/>
      <c r="I758" s="209"/>
      <c r="J758" s="209"/>
      <c r="K758" s="209"/>
      <c r="L758" s="209"/>
      <c r="M758" s="209"/>
      <c r="N758" s="209"/>
      <c r="O758" s="209"/>
      <c r="P758" s="209"/>
      <c r="Q758" s="209"/>
      <c r="R758" s="209"/>
      <c r="S758" s="209"/>
      <c r="T758" s="209"/>
      <c r="U758" s="209"/>
      <c r="V758" s="209"/>
      <c r="W758" s="209"/>
      <c r="X758" s="209"/>
      <c r="Y758" s="209"/>
      <c r="Z758" s="209"/>
    </row>
    <row r="759" spans="1:26" ht="15.75" customHeight="1">
      <c r="A759" s="209"/>
      <c r="B759" s="209"/>
      <c r="C759" s="209"/>
      <c r="D759" s="209"/>
      <c r="E759" s="209"/>
      <c r="F759" s="209"/>
      <c r="G759" s="209"/>
      <c r="H759" s="209"/>
      <c r="I759" s="209"/>
      <c r="J759" s="209"/>
      <c r="K759" s="209"/>
      <c r="L759" s="209"/>
      <c r="M759" s="209"/>
      <c r="N759" s="209"/>
      <c r="O759" s="209"/>
      <c r="P759" s="209"/>
      <c r="Q759" s="209"/>
      <c r="R759" s="209"/>
      <c r="S759" s="209"/>
      <c r="T759" s="209"/>
      <c r="U759" s="209"/>
      <c r="V759" s="209"/>
      <c r="W759" s="209"/>
      <c r="X759" s="209"/>
      <c r="Y759" s="209"/>
      <c r="Z759" s="209"/>
    </row>
    <row r="760" spans="1:26" ht="15.75" customHeight="1">
      <c r="A760" s="209"/>
      <c r="B760" s="209"/>
      <c r="C760" s="209"/>
      <c r="D760" s="209"/>
      <c r="E760" s="209"/>
      <c r="F760" s="209"/>
      <c r="G760" s="209"/>
      <c r="H760" s="209"/>
      <c r="I760" s="209"/>
      <c r="J760" s="209"/>
      <c r="K760" s="209"/>
      <c r="L760" s="209"/>
      <c r="M760" s="209"/>
      <c r="N760" s="209"/>
      <c r="O760" s="209"/>
      <c r="P760" s="209"/>
      <c r="Q760" s="209"/>
      <c r="R760" s="209"/>
      <c r="S760" s="209"/>
      <c r="T760" s="209"/>
      <c r="U760" s="209"/>
      <c r="V760" s="209"/>
      <c r="W760" s="209"/>
      <c r="X760" s="209"/>
      <c r="Y760" s="209"/>
      <c r="Z760" s="209"/>
    </row>
    <row r="761" spans="1:26" ht="15.75" customHeight="1">
      <c r="A761" s="209"/>
      <c r="B761" s="209"/>
      <c r="C761" s="209"/>
      <c r="D761" s="209"/>
      <c r="E761" s="209"/>
      <c r="F761" s="209"/>
      <c r="G761" s="209"/>
      <c r="H761" s="209"/>
      <c r="I761" s="209"/>
      <c r="J761" s="209"/>
      <c r="K761" s="209"/>
      <c r="L761" s="209"/>
      <c r="M761" s="209"/>
      <c r="N761" s="209"/>
      <c r="O761" s="209"/>
      <c r="P761" s="209"/>
      <c r="Q761" s="209"/>
      <c r="R761" s="209"/>
      <c r="S761" s="209"/>
      <c r="T761" s="209"/>
      <c r="U761" s="209"/>
      <c r="V761" s="209"/>
      <c r="W761" s="209"/>
      <c r="X761" s="209"/>
      <c r="Y761" s="209"/>
      <c r="Z761" s="209"/>
    </row>
    <row r="762" spans="1:26" ht="15.75" customHeight="1">
      <c r="A762" s="209"/>
      <c r="B762" s="209"/>
      <c r="C762" s="209"/>
      <c r="D762" s="209"/>
      <c r="E762" s="209"/>
      <c r="F762" s="209"/>
      <c r="G762" s="209"/>
      <c r="H762" s="209"/>
      <c r="I762" s="209"/>
      <c r="J762" s="209"/>
      <c r="K762" s="209"/>
      <c r="L762" s="209"/>
      <c r="M762" s="209"/>
      <c r="N762" s="209"/>
      <c r="O762" s="209"/>
      <c r="P762" s="209"/>
      <c r="Q762" s="209"/>
      <c r="R762" s="209"/>
      <c r="S762" s="209"/>
      <c r="T762" s="209"/>
      <c r="U762" s="209"/>
      <c r="V762" s="209"/>
      <c r="W762" s="209"/>
      <c r="X762" s="209"/>
      <c r="Y762" s="209"/>
      <c r="Z762" s="209"/>
    </row>
    <row r="763" spans="1:26" ht="15.75" customHeight="1">
      <c r="A763" s="209"/>
      <c r="B763" s="209"/>
      <c r="C763" s="209"/>
      <c r="D763" s="209"/>
      <c r="E763" s="209"/>
      <c r="F763" s="209"/>
      <c r="G763" s="209"/>
      <c r="H763" s="209"/>
      <c r="I763" s="209"/>
      <c r="J763" s="209"/>
      <c r="K763" s="209"/>
      <c r="L763" s="209"/>
      <c r="M763" s="209"/>
      <c r="N763" s="209"/>
      <c r="O763" s="209"/>
      <c r="P763" s="209"/>
      <c r="Q763" s="209"/>
      <c r="R763" s="209"/>
      <c r="S763" s="209"/>
      <c r="T763" s="209"/>
      <c r="U763" s="209"/>
      <c r="V763" s="209"/>
      <c r="W763" s="209"/>
      <c r="X763" s="209"/>
      <c r="Y763" s="209"/>
      <c r="Z763" s="209"/>
    </row>
    <row r="764" spans="1:26" ht="15.75" customHeight="1">
      <c r="A764" s="209"/>
      <c r="B764" s="209"/>
      <c r="C764" s="209"/>
      <c r="D764" s="209"/>
      <c r="E764" s="209"/>
      <c r="F764" s="209"/>
      <c r="G764" s="209"/>
      <c r="H764" s="209"/>
      <c r="I764" s="209"/>
      <c r="J764" s="209"/>
      <c r="K764" s="209"/>
      <c r="L764" s="209"/>
      <c r="M764" s="209"/>
      <c r="N764" s="209"/>
      <c r="O764" s="209"/>
      <c r="P764" s="209"/>
      <c r="Q764" s="209"/>
      <c r="R764" s="209"/>
      <c r="S764" s="209"/>
      <c r="T764" s="209"/>
      <c r="U764" s="209"/>
      <c r="V764" s="209"/>
      <c r="W764" s="209"/>
      <c r="X764" s="209"/>
      <c r="Y764" s="209"/>
      <c r="Z764" s="209"/>
    </row>
    <row r="765" spans="1:26" ht="15.75" customHeight="1">
      <c r="A765" s="209"/>
      <c r="B765" s="209"/>
      <c r="C765" s="209"/>
      <c r="D765" s="209"/>
      <c r="E765" s="209"/>
      <c r="F765" s="209"/>
      <c r="G765" s="209"/>
      <c r="H765" s="209"/>
      <c r="I765" s="209"/>
      <c r="J765" s="209"/>
      <c r="K765" s="209"/>
      <c r="L765" s="209"/>
      <c r="M765" s="209"/>
      <c r="N765" s="209"/>
      <c r="O765" s="209"/>
      <c r="P765" s="209"/>
      <c r="Q765" s="209"/>
      <c r="R765" s="209"/>
      <c r="S765" s="209"/>
      <c r="T765" s="209"/>
      <c r="U765" s="209"/>
      <c r="V765" s="209"/>
      <c r="W765" s="209"/>
      <c r="X765" s="209"/>
      <c r="Y765" s="209"/>
      <c r="Z765" s="209"/>
    </row>
    <row r="766" spans="1:26" ht="15.75" customHeight="1">
      <c r="A766" s="209"/>
      <c r="B766" s="209"/>
      <c r="C766" s="209"/>
      <c r="D766" s="209"/>
      <c r="E766" s="209"/>
      <c r="F766" s="209"/>
      <c r="G766" s="209"/>
      <c r="H766" s="209"/>
      <c r="I766" s="209"/>
      <c r="J766" s="209"/>
      <c r="K766" s="209"/>
      <c r="L766" s="209"/>
      <c r="M766" s="209"/>
      <c r="N766" s="209"/>
      <c r="O766" s="209"/>
      <c r="P766" s="209"/>
      <c r="Q766" s="209"/>
      <c r="R766" s="209"/>
      <c r="S766" s="209"/>
      <c r="T766" s="209"/>
      <c r="U766" s="209"/>
      <c r="V766" s="209"/>
      <c r="W766" s="209"/>
      <c r="X766" s="209"/>
      <c r="Y766" s="209"/>
      <c r="Z766" s="209"/>
    </row>
    <row r="767" spans="1:26" ht="15.75" customHeight="1">
      <c r="A767" s="209"/>
      <c r="B767" s="209"/>
      <c r="C767" s="209"/>
      <c r="D767" s="209"/>
      <c r="E767" s="209"/>
      <c r="F767" s="209"/>
      <c r="G767" s="209"/>
      <c r="H767" s="209"/>
      <c r="I767" s="209"/>
      <c r="J767" s="209"/>
      <c r="K767" s="209"/>
      <c r="L767" s="209"/>
      <c r="M767" s="209"/>
      <c r="N767" s="209"/>
      <c r="O767" s="209"/>
      <c r="P767" s="209"/>
      <c r="Q767" s="209"/>
      <c r="R767" s="209"/>
      <c r="S767" s="209"/>
      <c r="T767" s="209"/>
      <c r="U767" s="209"/>
      <c r="V767" s="209"/>
      <c r="W767" s="209"/>
      <c r="X767" s="209"/>
      <c r="Y767" s="209"/>
      <c r="Z767" s="209"/>
    </row>
    <row r="768" spans="1:26" ht="15.75" customHeight="1">
      <c r="A768" s="209"/>
      <c r="B768" s="209"/>
      <c r="C768" s="209"/>
      <c r="D768" s="209"/>
      <c r="E768" s="209"/>
      <c r="F768" s="209"/>
      <c r="G768" s="209"/>
      <c r="H768" s="209"/>
      <c r="I768" s="209"/>
      <c r="J768" s="209"/>
      <c r="K768" s="209"/>
      <c r="L768" s="209"/>
      <c r="M768" s="209"/>
      <c r="N768" s="209"/>
      <c r="O768" s="209"/>
      <c r="P768" s="209"/>
      <c r="Q768" s="209"/>
      <c r="R768" s="209"/>
      <c r="S768" s="209"/>
      <c r="T768" s="209"/>
      <c r="U768" s="209"/>
      <c r="V768" s="209"/>
      <c r="W768" s="209"/>
      <c r="X768" s="209"/>
      <c r="Y768" s="209"/>
      <c r="Z768" s="209"/>
    </row>
    <row r="769" spans="1:26" ht="15.75" customHeight="1">
      <c r="A769" s="209"/>
      <c r="B769" s="209"/>
      <c r="C769" s="209"/>
      <c r="D769" s="209"/>
      <c r="E769" s="209"/>
      <c r="F769" s="209"/>
      <c r="G769" s="209"/>
      <c r="H769" s="209"/>
      <c r="I769" s="209"/>
      <c r="J769" s="209"/>
      <c r="K769" s="209"/>
      <c r="L769" s="209"/>
      <c r="M769" s="209"/>
      <c r="N769" s="209"/>
      <c r="O769" s="209"/>
      <c r="P769" s="209"/>
      <c r="Q769" s="209"/>
      <c r="R769" s="209"/>
      <c r="S769" s="209"/>
      <c r="T769" s="209"/>
      <c r="U769" s="209"/>
      <c r="V769" s="209"/>
      <c r="W769" s="209"/>
      <c r="X769" s="209"/>
      <c r="Y769" s="209"/>
      <c r="Z769" s="209"/>
    </row>
    <row r="770" spans="1:26" ht="15.75" customHeight="1">
      <c r="A770" s="209"/>
      <c r="B770" s="209"/>
      <c r="C770" s="209"/>
      <c r="D770" s="209"/>
      <c r="E770" s="209"/>
      <c r="F770" s="209"/>
      <c r="G770" s="209"/>
      <c r="H770" s="209"/>
      <c r="I770" s="209"/>
      <c r="J770" s="209"/>
      <c r="K770" s="209"/>
      <c r="L770" s="209"/>
      <c r="M770" s="209"/>
      <c r="N770" s="209"/>
      <c r="O770" s="209"/>
      <c r="P770" s="209"/>
      <c r="Q770" s="209"/>
      <c r="R770" s="209"/>
      <c r="S770" s="209"/>
      <c r="T770" s="209"/>
      <c r="U770" s="209"/>
      <c r="V770" s="209"/>
      <c r="W770" s="209"/>
      <c r="X770" s="209"/>
      <c r="Y770" s="209"/>
      <c r="Z770" s="209"/>
    </row>
    <row r="771" spans="1:26" ht="15.75" customHeight="1">
      <c r="A771" s="209"/>
      <c r="B771" s="209"/>
      <c r="C771" s="209"/>
      <c r="D771" s="209"/>
      <c r="E771" s="209"/>
      <c r="F771" s="209"/>
      <c r="G771" s="209"/>
      <c r="H771" s="209"/>
      <c r="I771" s="209"/>
      <c r="J771" s="209"/>
      <c r="K771" s="209"/>
      <c r="L771" s="209"/>
      <c r="M771" s="209"/>
      <c r="N771" s="209"/>
      <c r="O771" s="209"/>
      <c r="P771" s="209"/>
      <c r="Q771" s="209"/>
      <c r="R771" s="209"/>
      <c r="S771" s="209"/>
      <c r="T771" s="209"/>
      <c r="U771" s="209"/>
      <c r="V771" s="209"/>
      <c r="W771" s="209"/>
      <c r="X771" s="209"/>
      <c r="Y771" s="209"/>
      <c r="Z771" s="209"/>
    </row>
    <row r="772" spans="1:26" ht="15.75" customHeight="1">
      <c r="A772" s="209"/>
      <c r="B772" s="209"/>
      <c r="C772" s="209"/>
      <c r="D772" s="209"/>
      <c r="E772" s="209"/>
      <c r="F772" s="209"/>
      <c r="G772" s="209"/>
      <c r="H772" s="209"/>
      <c r="I772" s="209"/>
      <c r="J772" s="209"/>
      <c r="K772" s="209"/>
      <c r="L772" s="209"/>
      <c r="M772" s="209"/>
      <c r="N772" s="209"/>
      <c r="O772" s="209"/>
      <c r="P772" s="209"/>
      <c r="Q772" s="209"/>
      <c r="R772" s="209"/>
      <c r="S772" s="209"/>
      <c r="T772" s="209"/>
      <c r="U772" s="209"/>
      <c r="V772" s="209"/>
      <c r="W772" s="209"/>
      <c r="X772" s="209"/>
      <c r="Y772" s="209"/>
      <c r="Z772" s="209"/>
    </row>
    <row r="773" spans="1:26" ht="15.75" customHeight="1">
      <c r="A773" s="209"/>
      <c r="B773" s="209"/>
      <c r="C773" s="209"/>
      <c r="D773" s="209"/>
      <c r="E773" s="209"/>
      <c r="F773" s="209"/>
      <c r="G773" s="209"/>
      <c r="H773" s="209"/>
      <c r="I773" s="209"/>
      <c r="J773" s="209"/>
      <c r="K773" s="209"/>
      <c r="L773" s="209"/>
      <c r="M773" s="209"/>
      <c r="N773" s="209"/>
      <c r="O773" s="209"/>
      <c r="P773" s="209"/>
      <c r="Q773" s="209"/>
      <c r="R773" s="209"/>
      <c r="S773" s="209"/>
      <c r="T773" s="209"/>
      <c r="U773" s="209"/>
      <c r="V773" s="209"/>
      <c r="W773" s="209"/>
      <c r="X773" s="209"/>
      <c r="Y773" s="209"/>
      <c r="Z773" s="209"/>
    </row>
    <row r="774" spans="1:26" ht="15.75" customHeight="1">
      <c r="A774" s="209"/>
      <c r="B774" s="209"/>
      <c r="C774" s="209"/>
      <c r="D774" s="209"/>
      <c r="E774" s="209"/>
      <c r="F774" s="209"/>
      <c r="G774" s="209"/>
      <c r="H774" s="209"/>
      <c r="I774" s="209"/>
      <c r="J774" s="209"/>
      <c r="K774" s="209"/>
      <c r="L774" s="209"/>
      <c r="M774" s="209"/>
      <c r="N774" s="209"/>
      <c r="O774" s="209"/>
      <c r="P774" s="209"/>
      <c r="Q774" s="209"/>
      <c r="R774" s="209"/>
      <c r="S774" s="209"/>
      <c r="T774" s="209"/>
      <c r="U774" s="209"/>
      <c r="V774" s="209"/>
      <c r="W774" s="209"/>
      <c r="X774" s="209"/>
      <c r="Y774" s="209"/>
      <c r="Z774" s="209"/>
    </row>
    <row r="775" spans="1:26" ht="15.75" customHeight="1">
      <c r="A775" s="209"/>
      <c r="B775" s="209"/>
      <c r="C775" s="209"/>
      <c r="D775" s="209"/>
      <c r="E775" s="209"/>
      <c r="F775" s="209"/>
      <c r="G775" s="209"/>
      <c r="H775" s="209"/>
      <c r="I775" s="209"/>
      <c r="J775" s="209"/>
      <c r="K775" s="209"/>
      <c r="L775" s="209"/>
      <c r="M775" s="209"/>
      <c r="N775" s="209"/>
      <c r="O775" s="209"/>
      <c r="P775" s="209"/>
      <c r="Q775" s="209"/>
      <c r="R775" s="209"/>
      <c r="S775" s="209"/>
      <c r="T775" s="209"/>
      <c r="U775" s="209"/>
      <c r="V775" s="209"/>
      <c r="W775" s="209"/>
      <c r="X775" s="209"/>
      <c r="Y775" s="209"/>
      <c r="Z775" s="209"/>
    </row>
    <row r="776" spans="1:26" ht="15.75" customHeight="1">
      <c r="A776" s="209"/>
      <c r="B776" s="209"/>
      <c r="C776" s="209"/>
      <c r="D776" s="209"/>
      <c r="E776" s="209"/>
      <c r="F776" s="209"/>
      <c r="G776" s="209"/>
      <c r="H776" s="209"/>
      <c r="I776" s="209"/>
      <c r="J776" s="209"/>
      <c r="K776" s="209"/>
      <c r="L776" s="209"/>
      <c r="M776" s="209"/>
      <c r="N776" s="209"/>
      <c r="O776" s="209"/>
      <c r="P776" s="209"/>
      <c r="Q776" s="209"/>
      <c r="R776" s="209"/>
      <c r="S776" s="209"/>
      <c r="T776" s="209"/>
      <c r="U776" s="209"/>
      <c r="V776" s="209"/>
      <c r="W776" s="209"/>
      <c r="X776" s="209"/>
      <c r="Y776" s="209"/>
      <c r="Z776" s="209"/>
    </row>
    <row r="777" spans="1:26" ht="15.75" customHeight="1">
      <c r="A777" s="209"/>
      <c r="B777" s="209"/>
      <c r="C777" s="209"/>
      <c r="D777" s="209"/>
      <c r="E777" s="209"/>
      <c r="F777" s="209"/>
      <c r="G777" s="209"/>
      <c r="H777" s="209"/>
      <c r="I777" s="209"/>
      <c r="J777" s="209"/>
      <c r="K777" s="209"/>
      <c r="L777" s="209"/>
      <c r="M777" s="209"/>
      <c r="N777" s="209"/>
      <c r="O777" s="209"/>
      <c r="P777" s="209"/>
      <c r="Q777" s="209"/>
      <c r="R777" s="209"/>
      <c r="S777" s="209"/>
      <c r="T777" s="209"/>
      <c r="U777" s="209"/>
      <c r="V777" s="209"/>
      <c r="W777" s="209"/>
      <c r="X777" s="209"/>
      <c r="Y777" s="209"/>
      <c r="Z777" s="209"/>
    </row>
    <row r="778" spans="1:26" ht="15.75" customHeight="1">
      <c r="A778" s="209"/>
      <c r="B778" s="209"/>
      <c r="C778" s="209"/>
      <c r="D778" s="209"/>
      <c r="E778" s="209"/>
      <c r="F778" s="209"/>
      <c r="G778" s="209"/>
      <c r="H778" s="209"/>
      <c r="I778" s="209"/>
      <c r="J778" s="209"/>
      <c r="K778" s="209"/>
      <c r="L778" s="209"/>
      <c r="M778" s="209"/>
      <c r="N778" s="209"/>
      <c r="O778" s="209"/>
      <c r="P778" s="209"/>
      <c r="Q778" s="209"/>
      <c r="R778" s="209"/>
      <c r="S778" s="209"/>
      <c r="T778" s="209"/>
      <c r="U778" s="209"/>
      <c r="V778" s="209"/>
      <c r="W778" s="209"/>
      <c r="X778" s="209"/>
      <c r="Y778" s="209"/>
      <c r="Z778" s="209"/>
    </row>
    <row r="779" spans="1:26" ht="15.75" customHeight="1">
      <c r="A779" s="209"/>
      <c r="B779" s="209"/>
      <c r="C779" s="209"/>
      <c r="D779" s="209"/>
      <c r="E779" s="209"/>
      <c r="F779" s="209"/>
      <c r="G779" s="209"/>
      <c r="H779" s="209"/>
      <c r="I779" s="209"/>
      <c r="J779" s="209"/>
      <c r="K779" s="209"/>
      <c r="L779" s="209"/>
      <c r="M779" s="209"/>
      <c r="N779" s="209"/>
      <c r="O779" s="209"/>
      <c r="P779" s="209"/>
      <c r="Q779" s="209"/>
      <c r="R779" s="209"/>
      <c r="S779" s="209"/>
      <c r="T779" s="209"/>
      <c r="U779" s="209"/>
      <c r="V779" s="209"/>
      <c r="W779" s="209"/>
      <c r="X779" s="209"/>
      <c r="Y779" s="209"/>
      <c r="Z779" s="209"/>
    </row>
    <row r="780" spans="1:26" ht="15.75" customHeight="1">
      <c r="A780" s="209"/>
      <c r="B780" s="209"/>
      <c r="C780" s="209"/>
      <c r="D780" s="209"/>
      <c r="E780" s="209"/>
      <c r="F780" s="209"/>
      <c r="G780" s="209"/>
      <c r="H780" s="209"/>
      <c r="I780" s="209"/>
      <c r="J780" s="209"/>
      <c r="K780" s="209"/>
      <c r="L780" s="209"/>
      <c r="M780" s="209"/>
      <c r="N780" s="209"/>
      <c r="O780" s="209"/>
      <c r="P780" s="209"/>
      <c r="Q780" s="209"/>
      <c r="R780" s="209"/>
      <c r="S780" s="209"/>
      <c r="T780" s="209"/>
      <c r="U780" s="209"/>
      <c r="V780" s="209"/>
      <c r="W780" s="209"/>
      <c r="X780" s="209"/>
      <c r="Y780" s="209"/>
      <c r="Z780" s="209"/>
    </row>
    <row r="781" spans="1:26" ht="15.75" customHeight="1">
      <c r="A781" s="209"/>
      <c r="B781" s="209"/>
      <c r="C781" s="209"/>
      <c r="D781" s="209"/>
      <c r="E781" s="209"/>
      <c r="F781" s="209"/>
      <c r="G781" s="209"/>
      <c r="H781" s="209"/>
      <c r="I781" s="209"/>
      <c r="J781" s="209"/>
      <c r="K781" s="209"/>
      <c r="L781" s="209"/>
      <c r="M781" s="209"/>
      <c r="N781" s="209"/>
      <c r="O781" s="209"/>
      <c r="P781" s="209"/>
      <c r="Q781" s="209"/>
      <c r="R781" s="209"/>
      <c r="S781" s="209"/>
      <c r="T781" s="209"/>
      <c r="U781" s="209"/>
      <c r="V781" s="209"/>
      <c r="W781" s="209"/>
      <c r="X781" s="209"/>
      <c r="Y781" s="209"/>
      <c r="Z781" s="209"/>
    </row>
    <row r="782" spans="1:26" ht="15.75" customHeight="1">
      <c r="A782" s="209"/>
      <c r="B782" s="209"/>
      <c r="C782" s="209"/>
      <c r="D782" s="209"/>
      <c r="E782" s="209"/>
      <c r="F782" s="209"/>
      <c r="G782" s="209"/>
      <c r="H782" s="209"/>
      <c r="I782" s="209"/>
      <c r="J782" s="209"/>
      <c r="K782" s="209"/>
      <c r="L782" s="209"/>
      <c r="M782" s="209"/>
      <c r="N782" s="209"/>
      <c r="O782" s="209"/>
      <c r="P782" s="209"/>
      <c r="Q782" s="209"/>
      <c r="R782" s="209"/>
      <c r="S782" s="209"/>
      <c r="T782" s="209"/>
      <c r="U782" s="209"/>
      <c r="V782" s="209"/>
      <c r="W782" s="209"/>
      <c r="X782" s="209"/>
      <c r="Y782" s="209"/>
      <c r="Z782" s="209"/>
    </row>
    <row r="783" spans="1:26" ht="15.75" customHeight="1">
      <c r="A783" s="209"/>
      <c r="B783" s="209"/>
      <c r="C783" s="209"/>
      <c r="D783" s="209"/>
      <c r="E783" s="209"/>
      <c r="F783" s="209"/>
      <c r="G783" s="209"/>
      <c r="H783" s="209"/>
      <c r="I783" s="209"/>
      <c r="J783" s="209"/>
      <c r="K783" s="209"/>
      <c r="L783" s="209"/>
      <c r="M783" s="209"/>
      <c r="N783" s="209"/>
      <c r="O783" s="209"/>
      <c r="P783" s="209"/>
      <c r="Q783" s="209"/>
      <c r="R783" s="209"/>
      <c r="S783" s="209"/>
      <c r="T783" s="209"/>
      <c r="U783" s="209"/>
      <c r="V783" s="209"/>
      <c r="W783" s="209"/>
      <c r="X783" s="209"/>
      <c r="Y783" s="209"/>
      <c r="Z783" s="209"/>
    </row>
    <row r="784" spans="1:26" ht="15.75" customHeight="1">
      <c r="A784" s="209"/>
      <c r="B784" s="209"/>
      <c r="C784" s="209"/>
      <c r="D784" s="209"/>
      <c r="E784" s="209"/>
      <c r="F784" s="209"/>
      <c r="G784" s="209"/>
      <c r="H784" s="209"/>
      <c r="I784" s="209"/>
      <c r="J784" s="209"/>
      <c r="K784" s="209"/>
      <c r="L784" s="209"/>
      <c r="M784" s="209"/>
      <c r="N784" s="209"/>
      <c r="O784" s="209"/>
      <c r="P784" s="209"/>
      <c r="Q784" s="209"/>
      <c r="R784" s="209"/>
      <c r="S784" s="209"/>
      <c r="T784" s="209"/>
      <c r="U784" s="209"/>
      <c r="V784" s="209"/>
      <c r="W784" s="209"/>
      <c r="X784" s="209"/>
      <c r="Y784" s="209"/>
      <c r="Z784" s="209"/>
    </row>
    <row r="785" spans="1:26" ht="15.75" customHeight="1">
      <c r="A785" s="209"/>
      <c r="B785" s="209"/>
      <c r="C785" s="209"/>
      <c r="D785" s="209"/>
      <c r="E785" s="209"/>
      <c r="F785" s="209"/>
      <c r="G785" s="209"/>
      <c r="H785" s="209"/>
      <c r="I785" s="209"/>
      <c r="J785" s="209"/>
      <c r="K785" s="209"/>
      <c r="L785" s="209"/>
      <c r="M785" s="209"/>
      <c r="N785" s="209"/>
      <c r="O785" s="209"/>
      <c r="P785" s="209"/>
      <c r="Q785" s="209"/>
      <c r="R785" s="209"/>
      <c r="S785" s="209"/>
      <c r="T785" s="209"/>
      <c r="U785" s="209"/>
      <c r="V785" s="209"/>
      <c r="W785" s="209"/>
      <c r="X785" s="209"/>
      <c r="Y785" s="209"/>
      <c r="Z785" s="209"/>
    </row>
    <row r="786" spans="1:26" ht="15.75" customHeight="1">
      <c r="A786" s="209"/>
      <c r="B786" s="209"/>
      <c r="C786" s="209"/>
      <c r="D786" s="209"/>
      <c r="E786" s="209"/>
      <c r="F786" s="209"/>
      <c r="G786" s="209"/>
      <c r="H786" s="209"/>
      <c r="I786" s="209"/>
      <c r="J786" s="209"/>
      <c r="K786" s="209"/>
      <c r="L786" s="209"/>
      <c r="M786" s="209"/>
      <c r="N786" s="209"/>
      <c r="O786" s="209"/>
      <c r="P786" s="209"/>
      <c r="Q786" s="209"/>
      <c r="R786" s="209"/>
      <c r="S786" s="209"/>
      <c r="T786" s="209"/>
      <c r="U786" s="209"/>
      <c r="V786" s="209"/>
      <c r="W786" s="209"/>
      <c r="X786" s="209"/>
      <c r="Y786" s="209"/>
      <c r="Z786" s="209"/>
    </row>
    <row r="787" spans="1:26" ht="15.75" customHeight="1">
      <c r="A787" s="209"/>
      <c r="B787" s="209"/>
      <c r="C787" s="209"/>
      <c r="D787" s="209"/>
      <c r="E787" s="209"/>
      <c r="F787" s="209"/>
      <c r="G787" s="209"/>
      <c r="H787" s="209"/>
      <c r="I787" s="209"/>
      <c r="J787" s="209"/>
      <c r="K787" s="209"/>
      <c r="L787" s="209"/>
      <c r="M787" s="209"/>
      <c r="N787" s="209"/>
      <c r="O787" s="209"/>
      <c r="P787" s="209"/>
      <c r="Q787" s="209"/>
      <c r="R787" s="209"/>
      <c r="S787" s="209"/>
      <c r="T787" s="209"/>
      <c r="U787" s="209"/>
      <c r="V787" s="209"/>
      <c r="W787" s="209"/>
      <c r="X787" s="209"/>
      <c r="Y787" s="209"/>
      <c r="Z787" s="209"/>
    </row>
    <row r="788" spans="1:26" ht="15.75" customHeight="1">
      <c r="A788" s="209"/>
      <c r="B788" s="209"/>
      <c r="C788" s="209"/>
      <c r="D788" s="209"/>
      <c r="E788" s="209"/>
      <c r="F788" s="209"/>
      <c r="G788" s="209"/>
      <c r="H788" s="209"/>
      <c r="I788" s="209"/>
      <c r="J788" s="209"/>
      <c r="K788" s="209"/>
      <c r="L788" s="209"/>
      <c r="M788" s="209"/>
      <c r="N788" s="209"/>
      <c r="O788" s="209"/>
      <c r="P788" s="209"/>
      <c r="Q788" s="209"/>
      <c r="R788" s="209"/>
      <c r="S788" s="209"/>
      <c r="T788" s="209"/>
      <c r="U788" s="209"/>
      <c r="V788" s="209"/>
      <c r="W788" s="209"/>
      <c r="X788" s="209"/>
      <c r="Y788" s="209"/>
      <c r="Z788" s="209"/>
    </row>
    <row r="789" spans="1:26" ht="15.75" customHeight="1">
      <c r="A789" s="209"/>
      <c r="B789" s="209"/>
      <c r="C789" s="209"/>
      <c r="D789" s="209"/>
      <c r="E789" s="209"/>
      <c r="F789" s="209"/>
      <c r="G789" s="209"/>
      <c r="H789" s="209"/>
      <c r="I789" s="209"/>
      <c r="J789" s="209"/>
      <c r="K789" s="209"/>
      <c r="L789" s="209"/>
      <c r="M789" s="209"/>
      <c r="N789" s="209"/>
      <c r="O789" s="209"/>
      <c r="P789" s="209"/>
      <c r="Q789" s="209"/>
      <c r="R789" s="209"/>
      <c r="S789" s="209"/>
      <c r="T789" s="209"/>
      <c r="U789" s="209"/>
      <c r="V789" s="209"/>
      <c r="W789" s="209"/>
      <c r="X789" s="209"/>
      <c r="Y789" s="209"/>
      <c r="Z789" s="209"/>
    </row>
    <row r="790" spans="1:26" ht="15.75" customHeight="1">
      <c r="A790" s="209"/>
      <c r="B790" s="209"/>
      <c r="C790" s="209"/>
      <c r="D790" s="209"/>
      <c r="E790" s="209"/>
      <c r="F790" s="209"/>
      <c r="G790" s="209"/>
      <c r="H790" s="209"/>
      <c r="I790" s="209"/>
      <c r="J790" s="209"/>
      <c r="K790" s="209"/>
      <c r="L790" s="209"/>
      <c r="M790" s="209"/>
      <c r="N790" s="209"/>
      <c r="O790" s="209"/>
      <c r="P790" s="209"/>
      <c r="Q790" s="209"/>
      <c r="R790" s="209"/>
      <c r="S790" s="209"/>
      <c r="T790" s="209"/>
      <c r="U790" s="209"/>
      <c r="V790" s="209"/>
      <c r="W790" s="209"/>
      <c r="X790" s="209"/>
      <c r="Y790" s="209"/>
      <c r="Z790" s="209"/>
    </row>
    <row r="791" spans="1:26" ht="15.75" customHeight="1">
      <c r="A791" s="209"/>
      <c r="B791" s="209"/>
      <c r="C791" s="209"/>
      <c r="D791" s="209"/>
      <c r="E791" s="209"/>
      <c r="F791" s="209"/>
      <c r="G791" s="209"/>
      <c r="H791" s="209"/>
      <c r="I791" s="209"/>
      <c r="J791" s="209"/>
      <c r="K791" s="209"/>
      <c r="L791" s="209"/>
      <c r="M791" s="209"/>
      <c r="N791" s="209"/>
      <c r="O791" s="209"/>
      <c r="P791" s="209"/>
      <c r="Q791" s="209"/>
      <c r="R791" s="209"/>
      <c r="S791" s="209"/>
      <c r="T791" s="209"/>
      <c r="U791" s="209"/>
      <c r="V791" s="209"/>
      <c r="W791" s="209"/>
      <c r="X791" s="209"/>
      <c r="Y791" s="209"/>
      <c r="Z791" s="209"/>
    </row>
    <row r="792" spans="1:26" ht="15.75" customHeight="1">
      <c r="A792" s="209"/>
      <c r="B792" s="209"/>
      <c r="C792" s="209"/>
      <c r="D792" s="209"/>
      <c r="E792" s="209"/>
      <c r="F792" s="209"/>
      <c r="G792" s="209"/>
      <c r="H792" s="209"/>
      <c r="I792" s="209"/>
      <c r="J792" s="209"/>
      <c r="K792" s="209"/>
      <c r="L792" s="209"/>
      <c r="M792" s="209"/>
      <c r="N792" s="209"/>
      <c r="O792" s="209"/>
      <c r="P792" s="209"/>
      <c r="Q792" s="209"/>
      <c r="R792" s="209"/>
      <c r="S792" s="209"/>
      <c r="T792" s="209"/>
      <c r="U792" s="209"/>
      <c r="V792" s="209"/>
      <c r="W792" s="209"/>
      <c r="X792" s="209"/>
      <c r="Y792" s="209"/>
      <c r="Z792" s="209"/>
    </row>
    <row r="793" spans="1:26" ht="15.75" customHeight="1">
      <c r="A793" s="209"/>
      <c r="B793" s="209"/>
      <c r="C793" s="209"/>
      <c r="D793" s="209"/>
      <c r="E793" s="209"/>
      <c r="F793" s="209"/>
      <c r="G793" s="209"/>
      <c r="H793" s="209"/>
      <c r="I793" s="209"/>
      <c r="J793" s="209"/>
      <c r="K793" s="209"/>
      <c r="L793" s="209"/>
      <c r="M793" s="209"/>
      <c r="N793" s="209"/>
      <c r="O793" s="209"/>
      <c r="P793" s="209"/>
      <c r="Q793" s="209"/>
      <c r="R793" s="209"/>
      <c r="S793" s="209"/>
      <c r="T793" s="209"/>
      <c r="U793" s="209"/>
      <c r="V793" s="209"/>
      <c r="W793" s="209"/>
      <c r="X793" s="209"/>
      <c r="Y793" s="209"/>
      <c r="Z793" s="209"/>
    </row>
    <row r="794" spans="1:26" ht="15.75" customHeight="1">
      <c r="A794" s="209"/>
      <c r="B794" s="209"/>
      <c r="C794" s="209"/>
      <c r="D794" s="209"/>
      <c r="E794" s="209"/>
      <c r="F794" s="209"/>
      <c r="G794" s="209"/>
      <c r="H794" s="209"/>
      <c r="I794" s="209"/>
      <c r="J794" s="209"/>
      <c r="K794" s="209"/>
      <c r="L794" s="209"/>
      <c r="M794" s="209"/>
      <c r="N794" s="209"/>
      <c r="O794" s="209"/>
      <c r="P794" s="209"/>
      <c r="Q794" s="209"/>
      <c r="R794" s="209"/>
      <c r="S794" s="209"/>
      <c r="T794" s="209"/>
      <c r="U794" s="209"/>
      <c r="V794" s="209"/>
      <c r="W794" s="209"/>
      <c r="X794" s="209"/>
      <c r="Y794" s="209"/>
      <c r="Z794" s="209"/>
    </row>
    <row r="795" spans="1:26" ht="15.75" customHeight="1">
      <c r="A795" s="209"/>
      <c r="B795" s="209"/>
      <c r="C795" s="209"/>
      <c r="D795" s="209"/>
      <c r="E795" s="209"/>
      <c r="F795" s="209"/>
      <c r="G795" s="209"/>
      <c r="H795" s="209"/>
      <c r="I795" s="209"/>
      <c r="J795" s="209"/>
      <c r="K795" s="209"/>
      <c r="L795" s="209"/>
      <c r="M795" s="209"/>
      <c r="N795" s="209"/>
      <c r="O795" s="209"/>
      <c r="P795" s="209"/>
      <c r="Q795" s="209"/>
      <c r="R795" s="209"/>
      <c r="S795" s="209"/>
      <c r="T795" s="209"/>
      <c r="U795" s="209"/>
      <c r="V795" s="209"/>
      <c r="W795" s="209"/>
      <c r="X795" s="209"/>
      <c r="Y795" s="209"/>
      <c r="Z795" s="209"/>
    </row>
    <row r="796" spans="1:26" ht="15.75" customHeight="1">
      <c r="A796" s="209"/>
      <c r="B796" s="209"/>
      <c r="C796" s="209"/>
      <c r="D796" s="209"/>
      <c r="E796" s="209"/>
      <c r="F796" s="209"/>
      <c r="G796" s="209"/>
      <c r="H796" s="209"/>
      <c r="I796" s="209"/>
      <c r="J796" s="209"/>
      <c r="K796" s="209"/>
      <c r="L796" s="209"/>
      <c r="M796" s="209"/>
      <c r="N796" s="209"/>
      <c r="O796" s="209"/>
      <c r="P796" s="209"/>
      <c r="Q796" s="209"/>
      <c r="R796" s="209"/>
      <c r="S796" s="209"/>
      <c r="T796" s="209"/>
      <c r="U796" s="209"/>
      <c r="V796" s="209"/>
      <c r="W796" s="209"/>
      <c r="X796" s="209"/>
      <c r="Y796" s="209"/>
      <c r="Z796" s="209"/>
    </row>
    <row r="797" spans="1:26" ht="15.75" customHeight="1">
      <c r="A797" s="209"/>
      <c r="B797" s="209"/>
      <c r="C797" s="209"/>
      <c r="D797" s="209"/>
      <c r="E797" s="209"/>
      <c r="F797" s="209"/>
      <c r="G797" s="209"/>
      <c r="H797" s="209"/>
      <c r="I797" s="209"/>
      <c r="J797" s="209"/>
      <c r="K797" s="209"/>
      <c r="L797" s="209"/>
      <c r="M797" s="209"/>
      <c r="N797" s="209"/>
      <c r="O797" s="209"/>
      <c r="P797" s="209"/>
      <c r="Q797" s="209"/>
      <c r="R797" s="209"/>
      <c r="S797" s="209"/>
      <c r="T797" s="209"/>
      <c r="U797" s="209"/>
      <c r="V797" s="209"/>
      <c r="W797" s="209"/>
      <c r="X797" s="209"/>
      <c r="Y797" s="209"/>
      <c r="Z797" s="209"/>
    </row>
    <row r="798" spans="1:26" ht="15.75" customHeight="1">
      <c r="A798" s="209"/>
      <c r="B798" s="209"/>
      <c r="C798" s="209"/>
      <c r="D798" s="209"/>
      <c r="E798" s="209"/>
      <c r="F798" s="209"/>
      <c r="G798" s="209"/>
      <c r="H798" s="209"/>
      <c r="I798" s="209"/>
      <c r="J798" s="209"/>
      <c r="K798" s="209"/>
      <c r="L798" s="209"/>
      <c r="M798" s="209"/>
      <c r="N798" s="209"/>
      <c r="O798" s="209"/>
      <c r="P798" s="209"/>
      <c r="Q798" s="209"/>
      <c r="R798" s="209"/>
      <c r="S798" s="209"/>
      <c r="T798" s="209"/>
      <c r="U798" s="209"/>
      <c r="V798" s="209"/>
      <c r="W798" s="209"/>
      <c r="X798" s="209"/>
      <c r="Y798" s="209"/>
      <c r="Z798" s="209"/>
    </row>
    <row r="799" spans="1:26" ht="15.75" customHeight="1">
      <c r="A799" s="209"/>
      <c r="B799" s="209"/>
      <c r="C799" s="209"/>
      <c r="D799" s="209"/>
      <c r="E799" s="209"/>
      <c r="F799" s="209"/>
      <c r="G799" s="209"/>
      <c r="H799" s="209"/>
      <c r="I799" s="209"/>
      <c r="J799" s="209"/>
      <c r="K799" s="209"/>
      <c r="L799" s="209"/>
      <c r="M799" s="209"/>
      <c r="N799" s="209"/>
      <c r="O799" s="209"/>
      <c r="P799" s="209"/>
      <c r="Q799" s="209"/>
      <c r="R799" s="209"/>
      <c r="S799" s="209"/>
      <c r="T799" s="209"/>
      <c r="U799" s="209"/>
      <c r="V799" s="209"/>
      <c r="W799" s="209"/>
      <c r="X799" s="209"/>
      <c r="Y799" s="209"/>
      <c r="Z799" s="209"/>
    </row>
    <row r="800" spans="1:26" ht="15.75" customHeight="1">
      <c r="A800" s="209"/>
      <c r="B800" s="209"/>
      <c r="C800" s="209"/>
      <c r="D800" s="209"/>
      <c r="E800" s="209"/>
      <c r="F800" s="209"/>
      <c r="G800" s="209"/>
      <c r="H800" s="209"/>
      <c r="I800" s="209"/>
      <c r="J800" s="209"/>
      <c r="K800" s="209"/>
      <c r="L800" s="209"/>
      <c r="M800" s="209"/>
      <c r="N800" s="209"/>
      <c r="O800" s="209"/>
      <c r="P800" s="209"/>
      <c r="Q800" s="209"/>
      <c r="R800" s="209"/>
      <c r="S800" s="209"/>
      <c r="T800" s="209"/>
      <c r="U800" s="209"/>
      <c r="V800" s="209"/>
      <c r="W800" s="209"/>
      <c r="X800" s="209"/>
      <c r="Y800" s="209"/>
      <c r="Z800" s="209"/>
    </row>
    <row r="801" spans="1:26" ht="15.75" customHeight="1">
      <c r="A801" s="209"/>
      <c r="B801" s="209"/>
      <c r="C801" s="209"/>
      <c r="D801" s="209"/>
      <c r="E801" s="209"/>
      <c r="F801" s="209"/>
      <c r="G801" s="209"/>
      <c r="H801" s="209"/>
      <c r="I801" s="209"/>
      <c r="J801" s="209"/>
      <c r="K801" s="209"/>
      <c r="L801" s="209"/>
      <c r="M801" s="209"/>
      <c r="N801" s="209"/>
      <c r="O801" s="209"/>
      <c r="P801" s="209"/>
      <c r="Q801" s="209"/>
      <c r="R801" s="209"/>
      <c r="S801" s="209"/>
      <c r="T801" s="209"/>
      <c r="U801" s="209"/>
      <c r="V801" s="209"/>
      <c r="W801" s="209"/>
      <c r="X801" s="209"/>
      <c r="Y801" s="209"/>
      <c r="Z801" s="209"/>
    </row>
    <row r="802" spans="1:26" ht="15.75" customHeight="1">
      <c r="A802" s="209"/>
      <c r="B802" s="209"/>
      <c r="C802" s="209"/>
      <c r="D802" s="209"/>
      <c r="E802" s="209"/>
      <c r="F802" s="209"/>
      <c r="G802" s="209"/>
      <c r="H802" s="209"/>
      <c r="I802" s="209"/>
      <c r="J802" s="209"/>
      <c r="K802" s="209"/>
      <c r="L802" s="209"/>
      <c r="M802" s="209"/>
      <c r="N802" s="209"/>
      <c r="O802" s="209"/>
      <c r="P802" s="209"/>
      <c r="Q802" s="209"/>
      <c r="R802" s="209"/>
      <c r="S802" s="209"/>
      <c r="T802" s="209"/>
      <c r="U802" s="209"/>
      <c r="V802" s="209"/>
      <c r="W802" s="209"/>
      <c r="X802" s="209"/>
      <c r="Y802" s="209"/>
      <c r="Z802" s="209"/>
    </row>
    <row r="803" spans="1:26" ht="15.75" customHeight="1">
      <c r="A803" s="209"/>
      <c r="B803" s="209"/>
      <c r="C803" s="209"/>
      <c r="D803" s="209"/>
      <c r="E803" s="209"/>
      <c r="F803" s="209"/>
      <c r="G803" s="209"/>
      <c r="H803" s="209"/>
      <c r="I803" s="209"/>
      <c r="J803" s="209"/>
      <c r="K803" s="209"/>
      <c r="L803" s="209"/>
      <c r="M803" s="209"/>
      <c r="N803" s="209"/>
      <c r="O803" s="209"/>
      <c r="P803" s="209"/>
      <c r="Q803" s="209"/>
      <c r="R803" s="209"/>
      <c r="S803" s="209"/>
      <c r="T803" s="209"/>
      <c r="U803" s="209"/>
      <c r="V803" s="209"/>
      <c r="W803" s="209"/>
      <c r="X803" s="209"/>
      <c r="Y803" s="209"/>
      <c r="Z803" s="209"/>
    </row>
    <row r="804" spans="1:26" ht="15.75" customHeight="1">
      <c r="A804" s="209"/>
      <c r="B804" s="209"/>
      <c r="C804" s="209"/>
      <c r="D804" s="209"/>
      <c r="E804" s="209"/>
      <c r="F804" s="209"/>
      <c r="G804" s="209"/>
      <c r="H804" s="209"/>
      <c r="I804" s="209"/>
      <c r="J804" s="209"/>
      <c r="K804" s="209"/>
      <c r="L804" s="209"/>
      <c r="M804" s="209"/>
      <c r="N804" s="209"/>
      <c r="O804" s="209"/>
      <c r="P804" s="209"/>
      <c r="Q804" s="209"/>
      <c r="R804" s="209"/>
      <c r="S804" s="209"/>
      <c r="T804" s="209"/>
      <c r="U804" s="209"/>
      <c r="V804" s="209"/>
      <c r="W804" s="209"/>
      <c r="X804" s="209"/>
      <c r="Y804" s="209"/>
      <c r="Z804" s="209"/>
    </row>
    <row r="805" spans="1:26" ht="15.75" customHeight="1">
      <c r="A805" s="209"/>
      <c r="B805" s="209"/>
      <c r="C805" s="209"/>
      <c r="D805" s="209"/>
      <c r="E805" s="209"/>
      <c r="F805" s="209"/>
      <c r="G805" s="209"/>
      <c r="H805" s="209"/>
      <c r="I805" s="209"/>
      <c r="J805" s="209"/>
      <c r="K805" s="209"/>
      <c r="L805" s="209"/>
      <c r="M805" s="209"/>
      <c r="N805" s="209"/>
      <c r="O805" s="209"/>
      <c r="P805" s="209"/>
      <c r="Q805" s="209"/>
      <c r="R805" s="209"/>
      <c r="S805" s="209"/>
      <c r="T805" s="209"/>
      <c r="U805" s="209"/>
      <c r="V805" s="209"/>
      <c r="W805" s="209"/>
      <c r="X805" s="209"/>
      <c r="Y805" s="209"/>
      <c r="Z805" s="209"/>
    </row>
    <row r="806" spans="1:26" ht="15.75" customHeight="1">
      <c r="A806" s="209"/>
      <c r="B806" s="209"/>
      <c r="C806" s="209"/>
      <c r="D806" s="209"/>
      <c r="E806" s="209"/>
      <c r="F806" s="209"/>
      <c r="G806" s="209"/>
      <c r="H806" s="209"/>
      <c r="I806" s="209"/>
      <c r="J806" s="209"/>
      <c r="K806" s="209"/>
      <c r="L806" s="209"/>
      <c r="M806" s="209"/>
      <c r="N806" s="209"/>
      <c r="O806" s="209"/>
      <c r="P806" s="209"/>
      <c r="Q806" s="209"/>
      <c r="R806" s="209"/>
      <c r="S806" s="209"/>
      <c r="T806" s="209"/>
      <c r="U806" s="209"/>
      <c r="V806" s="209"/>
      <c r="W806" s="209"/>
      <c r="X806" s="209"/>
      <c r="Y806" s="209"/>
      <c r="Z806" s="209"/>
    </row>
    <row r="807" spans="1:26" ht="15.75" customHeight="1">
      <c r="A807" s="209"/>
      <c r="B807" s="209"/>
      <c r="C807" s="209"/>
      <c r="D807" s="209"/>
      <c r="E807" s="209"/>
      <c r="F807" s="209"/>
      <c r="G807" s="209"/>
      <c r="H807" s="209"/>
      <c r="I807" s="209"/>
      <c r="J807" s="209"/>
      <c r="K807" s="209"/>
      <c r="L807" s="209"/>
      <c r="M807" s="209"/>
      <c r="N807" s="209"/>
      <c r="O807" s="209"/>
      <c r="P807" s="209"/>
      <c r="Q807" s="209"/>
      <c r="R807" s="209"/>
      <c r="S807" s="209"/>
      <c r="T807" s="209"/>
      <c r="U807" s="209"/>
      <c r="V807" s="209"/>
      <c r="W807" s="209"/>
      <c r="X807" s="209"/>
      <c r="Y807" s="209"/>
      <c r="Z807" s="209"/>
    </row>
    <row r="808" spans="1:26" ht="15.75" customHeight="1">
      <c r="A808" s="209"/>
      <c r="B808" s="209"/>
      <c r="C808" s="209"/>
      <c r="D808" s="209"/>
      <c r="E808" s="209"/>
      <c r="F808" s="209"/>
      <c r="G808" s="209"/>
      <c r="H808" s="209"/>
      <c r="I808" s="209"/>
      <c r="J808" s="209"/>
      <c r="K808" s="209"/>
      <c r="L808" s="209"/>
      <c r="M808" s="209"/>
      <c r="N808" s="209"/>
      <c r="O808" s="209"/>
      <c r="P808" s="209"/>
      <c r="Q808" s="209"/>
      <c r="R808" s="209"/>
      <c r="S808" s="209"/>
      <c r="T808" s="209"/>
      <c r="U808" s="209"/>
      <c r="V808" s="209"/>
      <c r="W808" s="209"/>
      <c r="X808" s="209"/>
      <c r="Y808" s="209"/>
      <c r="Z808" s="209"/>
    </row>
    <row r="809" spans="1:26" ht="15.75" customHeight="1">
      <c r="A809" s="209"/>
      <c r="B809" s="209"/>
      <c r="C809" s="209"/>
      <c r="D809" s="209"/>
      <c r="E809" s="209"/>
      <c r="F809" s="209"/>
      <c r="G809" s="209"/>
      <c r="H809" s="209"/>
      <c r="I809" s="209"/>
      <c r="J809" s="209"/>
      <c r="K809" s="209"/>
      <c r="L809" s="209"/>
      <c r="M809" s="209"/>
      <c r="N809" s="209"/>
      <c r="O809" s="209"/>
      <c r="P809" s="209"/>
      <c r="Q809" s="209"/>
      <c r="R809" s="209"/>
      <c r="S809" s="209"/>
      <c r="T809" s="209"/>
      <c r="U809" s="209"/>
      <c r="V809" s="209"/>
      <c r="W809" s="209"/>
      <c r="X809" s="209"/>
      <c r="Y809" s="209"/>
      <c r="Z809" s="209"/>
    </row>
    <row r="810" spans="1:26" ht="15.75" customHeight="1">
      <c r="A810" s="209"/>
      <c r="B810" s="209"/>
      <c r="C810" s="209"/>
      <c r="D810" s="209"/>
      <c r="E810" s="209"/>
      <c r="F810" s="209"/>
      <c r="G810" s="209"/>
      <c r="H810" s="209"/>
      <c r="I810" s="209"/>
      <c r="J810" s="209"/>
      <c r="K810" s="209"/>
      <c r="L810" s="209"/>
      <c r="M810" s="209"/>
      <c r="N810" s="209"/>
      <c r="O810" s="209"/>
      <c r="P810" s="209"/>
      <c r="Q810" s="209"/>
      <c r="R810" s="209"/>
      <c r="S810" s="209"/>
      <c r="T810" s="209"/>
      <c r="U810" s="209"/>
      <c r="V810" s="209"/>
      <c r="W810" s="209"/>
      <c r="X810" s="209"/>
      <c r="Y810" s="209"/>
      <c r="Z810" s="209"/>
    </row>
    <row r="811" spans="1:26" ht="15.75" customHeight="1">
      <c r="A811" s="209"/>
      <c r="B811" s="209"/>
      <c r="C811" s="209"/>
      <c r="D811" s="209"/>
      <c r="E811" s="209"/>
      <c r="F811" s="209"/>
      <c r="G811" s="209"/>
      <c r="H811" s="209"/>
      <c r="I811" s="209"/>
      <c r="J811" s="209"/>
      <c r="K811" s="209"/>
      <c r="L811" s="209"/>
      <c r="M811" s="209"/>
      <c r="N811" s="209"/>
      <c r="O811" s="209"/>
      <c r="P811" s="209"/>
      <c r="Q811" s="209"/>
      <c r="R811" s="209"/>
      <c r="S811" s="209"/>
      <c r="T811" s="209"/>
      <c r="U811" s="209"/>
      <c r="V811" s="209"/>
      <c r="W811" s="209"/>
      <c r="X811" s="209"/>
      <c r="Y811" s="209"/>
      <c r="Z811" s="209"/>
    </row>
    <row r="812" spans="1:26" ht="15.75" customHeight="1">
      <c r="A812" s="209"/>
      <c r="B812" s="209"/>
      <c r="C812" s="209"/>
      <c r="D812" s="209"/>
      <c r="E812" s="209"/>
      <c r="F812" s="209"/>
      <c r="G812" s="209"/>
      <c r="H812" s="209"/>
      <c r="I812" s="209"/>
      <c r="J812" s="209"/>
      <c r="K812" s="209"/>
      <c r="L812" s="209"/>
      <c r="M812" s="209"/>
      <c r="N812" s="209"/>
      <c r="O812" s="209"/>
      <c r="P812" s="209"/>
      <c r="Q812" s="209"/>
      <c r="R812" s="209"/>
      <c r="S812" s="209"/>
      <c r="T812" s="209"/>
      <c r="U812" s="209"/>
      <c r="V812" s="209"/>
      <c r="W812" s="209"/>
      <c r="X812" s="209"/>
      <c r="Y812" s="209"/>
      <c r="Z812" s="209"/>
    </row>
    <row r="813" spans="1:26" ht="15.75" customHeight="1">
      <c r="A813" s="209"/>
      <c r="B813" s="209"/>
      <c r="C813" s="209"/>
      <c r="D813" s="209"/>
      <c r="E813" s="209"/>
      <c r="F813" s="209"/>
      <c r="G813" s="209"/>
      <c r="H813" s="209"/>
      <c r="I813" s="209"/>
      <c r="J813" s="209"/>
      <c r="K813" s="209"/>
      <c r="L813" s="209"/>
      <c r="M813" s="209"/>
      <c r="N813" s="209"/>
      <c r="O813" s="209"/>
      <c r="P813" s="209"/>
      <c r="Q813" s="209"/>
      <c r="R813" s="209"/>
      <c r="S813" s="209"/>
      <c r="T813" s="209"/>
      <c r="U813" s="209"/>
      <c r="V813" s="209"/>
      <c r="W813" s="209"/>
      <c r="X813" s="209"/>
      <c r="Y813" s="209"/>
      <c r="Z813" s="209"/>
    </row>
    <row r="814" spans="1:26" ht="15.75" customHeight="1">
      <c r="A814" s="209"/>
      <c r="B814" s="209"/>
      <c r="C814" s="209"/>
      <c r="D814" s="209"/>
      <c r="E814" s="209"/>
      <c r="F814" s="209"/>
      <c r="G814" s="209"/>
      <c r="H814" s="209"/>
      <c r="I814" s="209"/>
      <c r="J814" s="209"/>
      <c r="K814" s="209"/>
      <c r="L814" s="209"/>
      <c r="M814" s="209"/>
      <c r="N814" s="209"/>
      <c r="O814" s="209"/>
      <c r="P814" s="209"/>
      <c r="Q814" s="209"/>
      <c r="R814" s="209"/>
      <c r="S814" s="209"/>
      <c r="T814" s="209"/>
      <c r="U814" s="209"/>
      <c r="V814" s="209"/>
      <c r="W814" s="209"/>
      <c r="X814" s="209"/>
      <c r="Y814" s="209"/>
      <c r="Z814" s="209"/>
    </row>
    <row r="815" spans="1:26" ht="15.75" customHeight="1">
      <c r="A815" s="209"/>
      <c r="B815" s="209"/>
      <c r="C815" s="209"/>
      <c r="D815" s="209"/>
      <c r="E815" s="209"/>
      <c r="F815" s="209"/>
      <c r="G815" s="209"/>
      <c r="H815" s="209"/>
      <c r="I815" s="209"/>
      <c r="J815" s="209"/>
      <c r="K815" s="209"/>
      <c r="L815" s="209"/>
      <c r="M815" s="209"/>
      <c r="N815" s="209"/>
      <c r="O815" s="209"/>
      <c r="P815" s="209"/>
      <c r="Q815" s="209"/>
      <c r="R815" s="209"/>
      <c r="S815" s="209"/>
      <c r="T815" s="209"/>
      <c r="U815" s="209"/>
      <c r="V815" s="209"/>
      <c r="W815" s="209"/>
      <c r="X815" s="209"/>
      <c r="Y815" s="209"/>
      <c r="Z815" s="209"/>
    </row>
    <row r="816" spans="1:26" ht="15.75" customHeight="1">
      <c r="A816" s="209"/>
      <c r="B816" s="209"/>
      <c r="C816" s="209"/>
      <c r="D816" s="209"/>
      <c r="E816" s="209"/>
      <c r="F816" s="209"/>
      <c r="G816" s="209"/>
      <c r="H816" s="209"/>
      <c r="I816" s="209"/>
      <c r="J816" s="209"/>
      <c r="K816" s="209"/>
      <c r="L816" s="209"/>
      <c r="M816" s="209"/>
      <c r="N816" s="209"/>
      <c r="O816" s="209"/>
      <c r="P816" s="209"/>
      <c r="Q816" s="209"/>
      <c r="R816" s="209"/>
      <c r="S816" s="209"/>
      <c r="T816" s="209"/>
      <c r="U816" s="209"/>
      <c r="V816" s="209"/>
      <c r="W816" s="209"/>
      <c r="X816" s="209"/>
      <c r="Y816" s="209"/>
      <c r="Z816" s="209"/>
    </row>
    <row r="817" spans="1:26" ht="15.75" customHeight="1">
      <c r="A817" s="209"/>
      <c r="B817" s="209"/>
      <c r="C817" s="209"/>
      <c r="D817" s="209"/>
      <c r="E817" s="209"/>
      <c r="F817" s="209"/>
      <c r="G817" s="209"/>
      <c r="H817" s="209"/>
      <c r="I817" s="209"/>
      <c r="J817" s="209"/>
      <c r="K817" s="209"/>
      <c r="L817" s="209"/>
      <c r="M817" s="209"/>
      <c r="N817" s="209"/>
      <c r="O817" s="209"/>
      <c r="P817" s="209"/>
      <c r="Q817" s="209"/>
      <c r="R817" s="209"/>
      <c r="S817" s="209"/>
      <c r="T817" s="209"/>
      <c r="U817" s="209"/>
      <c r="V817" s="209"/>
      <c r="W817" s="209"/>
      <c r="X817" s="209"/>
      <c r="Y817" s="209"/>
      <c r="Z817" s="209"/>
    </row>
    <row r="818" spans="1:26" ht="15.75" customHeight="1">
      <c r="A818" s="209"/>
      <c r="B818" s="209"/>
      <c r="C818" s="209"/>
      <c r="D818" s="209"/>
      <c r="E818" s="209"/>
      <c r="F818" s="209"/>
      <c r="G818" s="209"/>
      <c r="H818" s="209"/>
      <c r="I818" s="209"/>
      <c r="J818" s="209"/>
      <c r="K818" s="209"/>
      <c r="L818" s="209"/>
      <c r="M818" s="209"/>
      <c r="N818" s="209"/>
      <c r="O818" s="209"/>
      <c r="P818" s="209"/>
      <c r="Q818" s="209"/>
      <c r="R818" s="209"/>
      <c r="S818" s="209"/>
      <c r="T818" s="209"/>
      <c r="U818" s="209"/>
      <c r="V818" s="209"/>
      <c r="W818" s="209"/>
      <c r="X818" s="209"/>
      <c r="Y818" s="209"/>
      <c r="Z818" s="209"/>
    </row>
    <row r="819" spans="1:26" ht="15.75" customHeight="1">
      <c r="A819" s="209"/>
      <c r="B819" s="209"/>
      <c r="C819" s="209"/>
      <c r="D819" s="209"/>
      <c r="E819" s="209"/>
      <c r="F819" s="209"/>
      <c r="G819" s="209"/>
      <c r="H819" s="209"/>
      <c r="I819" s="209"/>
      <c r="J819" s="209"/>
      <c r="K819" s="209"/>
      <c r="L819" s="209"/>
      <c r="M819" s="209"/>
      <c r="N819" s="209"/>
      <c r="O819" s="209"/>
      <c r="P819" s="209"/>
      <c r="Q819" s="209"/>
      <c r="R819" s="209"/>
      <c r="S819" s="209"/>
      <c r="T819" s="209"/>
      <c r="U819" s="209"/>
      <c r="V819" s="209"/>
      <c r="W819" s="209"/>
      <c r="X819" s="209"/>
      <c r="Y819" s="209"/>
      <c r="Z819" s="209"/>
    </row>
    <row r="820" spans="1:26" ht="15.75" customHeight="1">
      <c r="A820" s="209"/>
      <c r="B820" s="209"/>
      <c r="C820" s="209"/>
      <c r="D820" s="209"/>
      <c r="E820" s="209"/>
      <c r="F820" s="209"/>
      <c r="G820" s="209"/>
      <c r="H820" s="209"/>
      <c r="I820" s="209"/>
      <c r="J820" s="209"/>
      <c r="K820" s="209"/>
      <c r="L820" s="209"/>
      <c r="M820" s="209"/>
      <c r="N820" s="209"/>
      <c r="O820" s="209"/>
      <c r="P820" s="209"/>
      <c r="Q820" s="209"/>
      <c r="R820" s="209"/>
      <c r="S820" s="209"/>
      <c r="T820" s="209"/>
      <c r="U820" s="209"/>
      <c r="V820" s="209"/>
      <c r="W820" s="209"/>
      <c r="X820" s="209"/>
      <c r="Y820" s="209"/>
      <c r="Z820" s="209"/>
    </row>
    <row r="821" spans="1:26" ht="15.75" customHeight="1">
      <c r="A821" s="209"/>
      <c r="B821" s="209"/>
      <c r="C821" s="209"/>
      <c r="D821" s="209"/>
      <c r="E821" s="209"/>
      <c r="F821" s="209"/>
      <c r="G821" s="209"/>
      <c r="H821" s="209"/>
      <c r="I821" s="209"/>
      <c r="J821" s="209"/>
      <c r="K821" s="209"/>
      <c r="L821" s="209"/>
      <c r="M821" s="209"/>
      <c r="N821" s="209"/>
      <c r="O821" s="209"/>
      <c r="P821" s="209"/>
      <c r="Q821" s="209"/>
      <c r="R821" s="209"/>
      <c r="S821" s="209"/>
      <c r="T821" s="209"/>
      <c r="U821" s="209"/>
      <c r="V821" s="209"/>
      <c r="W821" s="209"/>
      <c r="X821" s="209"/>
      <c r="Y821" s="209"/>
      <c r="Z821" s="209"/>
    </row>
    <row r="822" spans="1:26" ht="15.75" customHeight="1">
      <c r="A822" s="209"/>
      <c r="B822" s="209"/>
      <c r="C822" s="209"/>
      <c r="D822" s="209"/>
      <c r="E822" s="209"/>
      <c r="F822" s="209"/>
      <c r="G822" s="209"/>
      <c r="H822" s="209"/>
      <c r="I822" s="209"/>
      <c r="J822" s="209"/>
      <c r="K822" s="209"/>
      <c r="L822" s="209"/>
      <c r="M822" s="209"/>
      <c r="N822" s="209"/>
      <c r="O822" s="209"/>
      <c r="P822" s="209"/>
      <c r="Q822" s="209"/>
      <c r="R822" s="209"/>
      <c r="S822" s="209"/>
      <c r="T822" s="209"/>
      <c r="U822" s="209"/>
      <c r="V822" s="209"/>
      <c r="W822" s="209"/>
      <c r="X822" s="209"/>
      <c r="Y822" s="209"/>
      <c r="Z822" s="209"/>
    </row>
    <row r="823" spans="1:26" ht="15.75" customHeight="1">
      <c r="A823" s="209"/>
      <c r="B823" s="209"/>
      <c r="C823" s="209"/>
      <c r="D823" s="209"/>
      <c r="E823" s="209"/>
      <c r="F823" s="209"/>
      <c r="G823" s="209"/>
      <c r="H823" s="209"/>
      <c r="I823" s="209"/>
      <c r="J823" s="209"/>
      <c r="K823" s="209"/>
      <c r="L823" s="209"/>
      <c r="M823" s="209"/>
      <c r="N823" s="209"/>
      <c r="O823" s="209"/>
      <c r="P823" s="209"/>
      <c r="Q823" s="209"/>
      <c r="R823" s="209"/>
      <c r="S823" s="209"/>
      <c r="T823" s="209"/>
      <c r="U823" s="209"/>
      <c r="V823" s="209"/>
      <c r="W823" s="209"/>
      <c r="X823" s="209"/>
      <c r="Y823" s="209"/>
      <c r="Z823" s="209"/>
    </row>
    <row r="824" spans="1:26" ht="15.75" customHeight="1">
      <c r="A824" s="209"/>
      <c r="B824" s="209"/>
      <c r="C824" s="209"/>
      <c r="D824" s="209"/>
      <c r="E824" s="209"/>
      <c r="F824" s="209"/>
      <c r="G824" s="209"/>
      <c r="H824" s="209"/>
      <c r="I824" s="209"/>
      <c r="J824" s="209"/>
      <c r="K824" s="209"/>
      <c r="L824" s="209"/>
      <c r="M824" s="209"/>
      <c r="N824" s="209"/>
      <c r="O824" s="209"/>
      <c r="P824" s="209"/>
      <c r="Q824" s="209"/>
      <c r="R824" s="209"/>
      <c r="S824" s="209"/>
      <c r="T824" s="209"/>
      <c r="U824" s="209"/>
      <c r="V824" s="209"/>
      <c r="W824" s="209"/>
      <c r="X824" s="209"/>
      <c r="Y824" s="209"/>
      <c r="Z824" s="209"/>
    </row>
    <row r="825" spans="1:26" ht="15.75" customHeight="1">
      <c r="A825" s="209"/>
      <c r="B825" s="209"/>
      <c r="C825" s="209"/>
      <c r="D825" s="209"/>
      <c r="E825" s="209"/>
      <c r="F825" s="209"/>
      <c r="G825" s="209"/>
      <c r="H825" s="209"/>
      <c r="I825" s="209"/>
      <c r="J825" s="209"/>
      <c r="K825" s="209"/>
      <c r="L825" s="209"/>
      <c r="M825" s="209"/>
      <c r="N825" s="209"/>
      <c r="O825" s="209"/>
      <c r="P825" s="209"/>
      <c r="Q825" s="209"/>
      <c r="R825" s="209"/>
      <c r="S825" s="209"/>
      <c r="T825" s="209"/>
      <c r="U825" s="209"/>
      <c r="V825" s="209"/>
      <c r="W825" s="209"/>
      <c r="X825" s="209"/>
      <c r="Y825" s="209"/>
      <c r="Z825" s="209"/>
    </row>
    <row r="826" spans="1:26" ht="15.75" customHeight="1">
      <c r="A826" s="209"/>
      <c r="B826" s="209"/>
      <c r="C826" s="209"/>
      <c r="D826" s="209"/>
      <c r="E826" s="209"/>
      <c r="F826" s="209"/>
      <c r="G826" s="209"/>
      <c r="H826" s="209"/>
      <c r="I826" s="209"/>
      <c r="J826" s="209"/>
      <c r="K826" s="209"/>
      <c r="L826" s="209"/>
      <c r="M826" s="209"/>
      <c r="N826" s="209"/>
      <c r="O826" s="209"/>
      <c r="P826" s="209"/>
      <c r="Q826" s="209"/>
      <c r="R826" s="209"/>
      <c r="S826" s="209"/>
      <c r="T826" s="209"/>
      <c r="U826" s="209"/>
      <c r="V826" s="209"/>
      <c r="W826" s="209"/>
      <c r="X826" s="209"/>
      <c r="Y826" s="209"/>
      <c r="Z826" s="209"/>
    </row>
    <row r="827" spans="1:26" ht="15.75" customHeight="1">
      <c r="A827" s="209"/>
      <c r="B827" s="209"/>
      <c r="C827" s="209"/>
      <c r="D827" s="209"/>
      <c r="E827" s="209"/>
      <c r="F827" s="209"/>
      <c r="G827" s="209"/>
      <c r="H827" s="209"/>
      <c r="I827" s="209"/>
      <c r="J827" s="209"/>
      <c r="K827" s="209"/>
      <c r="L827" s="209"/>
      <c r="M827" s="209"/>
      <c r="N827" s="209"/>
      <c r="O827" s="209"/>
      <c r="P827" s="209"/>
      <c r="Q827" s="209"/>
      <c r="R827" s="209"/>
      <c r="S827" s="209"/>
      <c r="T827" s="209"/>
      <c r="U827" s="209"/>
      <c r="V827" s="209"/>
      <c r="W827" s="209"/>
      <c r="X827" s="209"/>
      <c r="Y827" s="209"/>
      <c r="Z827" s="209"/>
    </row>
    <row r="828" spans="1:26" ht="15.75" customHeight="1">
      <c r="A828" s="209"/>
      <c r="B828" s="209"/>
      <c r="C828" s="209"/>
      <c r="D828" s="209"/>
      <c r="E828" s="209"/>
      <c r="F828" s="209"/>
      <c r="G828" s="209"/>
      <c r="H828" s="209"/>
      <c r="I828" s="209"/>
      <c r="J828" s="209"/>
      <c r="K828" s="209"/>
      <c r="L828" s="209"/>
      <c r="M828" s="209"/>
      <c r="N828" s="209"/>
      <c r="O828" s="209"/>
      <c r="P828" s="209"/>
      <c r="Q828" s="209"/>
      <c r="R828" s="209"/>
      <c r="S828" s="209"/>
      <c r="T828" s="209"/>
      <c r="U828" s="209"/>
      <c r="V828" s="209"/>
      <c r="W828" s="209"/>
      <c r="X828" s="209"/>
      <c r="Y828" s="209"/>
      <c r="Z828" s="209"/>
    </row>
    <row r="829" spans="1:26" ht="15.75" customHeight="1">
      <c r="A829" s="209"/>
      <c r="B829" s="209"/>
      <c r="C829" s="209"/>
      <c r="D829" s="209"/>
      <c r="E829" s="209"/>
      <c r="F829" s="209"/>
      <c r="G829" s="209"/>
      <c r="H829" s="209"/>
      <c r="I829" s="209"/>
      <c r="J829" s="209"/>
      <c r="K829" s="209"/>
      <c r="L829" s="209"/>
      <c r="M829" s="209"/>
      <c r="N829" s="209"/>
      <c r="O829" s="209"/>
      <c r="P829" s="209"/>
      <c r="Q829" s="209"/>
      <c r="R829" s="209"/>
      <c r="S829" s="209"/>
      <c r="T829" s="209"/>
      <c r="U829" s="209"/>
      <c r="V829" s="209"/>
      <c r="W829" s="209"/>
      <c r="X829" s="209"/>
      <c r="Y829" s="209"/>
      <c r="Z829" s="209"/>
    </row>
    <row r="830" spans="1:26" ht="15.75" customHeight="1">
      <c r="A830" s="209"/>
      <c r="B830" s="209"/>
      <c r="C830" s="209"/>
      <c r="D830" s="209"/>
      <c r="E830" s="209"/>
      <c r="F830" s="209"/>
      <c r="G830" s="209"/>
      <c r="H830" s="209"/>
      <c r="I830" s="209"/>
      <c r="J830" s="209"/>
      <c r="K830" s="209"/>
      <c r="L830" s="209"/>
      <c r="M830" s="209"/>
      <c r="N830" s="209"/>
      <c r="O830" s="209"/>
      <c r="P830" s="209"/>
      <c r="Q830" s="209"/>
      <c r="R830" s="209"/>
      <c r="S830" s="209"/>
      <c r="T830" s="209"/>
      <c r="U830" s="209"/>
      <c r="V830" s="209"/>
      <c r="W830" s="209"/>
      <c r="X830" s="209"/>
      <c r="Y830" s="209"/>
      <c r="Z830" s="209"/>
    </row>
    <row r="831" spans="1:26" ht="15.75" customHeight="1">
      <c r="A831" s="209"/>
      <c r="B831" s="209"/>
      <c r="C831" s="209"/>
      <c r="D831" s="209"/>
      <c r="E831" s="209"/>
      <c r="F831" s="209"/>
      <c r="G831" s="209"/>
      <c r="H831" s="209"/>
      <c r="I831" s="209"/>
      <c r="J831" s="209"/>
      <c r="K831" s="209"/>
      <c r="L831" s="209"/>
      <c r="M831" s="209"/>
      <c r="N831" s="209"/>
      <c r="O831" s="209"/>
      <c r="P831" s="209"/>
      <c r="Q831" s="209"/>
      <c r="R831" s="209"/>
      <c r="S831" s="209"/>
      <c r="T831" s="209"/>
      <c r="U831" s="209"/>
      <c r="V831" s="209"/>
      <c r="W831" s="209"/>
      <c r="X831" s="209"/>
      <c r="Y831" s="209"/>
      <c r="Z831" s="209"/>
    </row>
    <row r="832" spans="1:26" ht="15.75" customHeight="1">
      <c r="A832" s="209"/>
      <c r="B832" s="209"/>
      <c r="C832" s="209"/>
      <c r="D832" s="209"/>
      <c r="E832" s="209"/>
      <c r="F832" s="209"/>
      <c r="G832" s="209"/>
      <c r="H832" s="209"/>
      <c r="I832" s="209"/>
      <c r="J832" s="209"/>
      <c r="K832" s="209"/>
      <c r="L832" s="209"/>
      <c r="M832" s="209"/>
      <c r="N832" s="209"/>
      <c r="O832" s="209"/>
      <c r="P832" s="209"/>
      <c r="Q832" s="209"/>
      <c r="R832" s="209"/>
      <c r="S832" s="209"/>
      <c r="T832" s="209"/>
      <c r="U832" s="209"/>
      <c r="V832" s="209"/>
      <c r="W832" s="209"/>
      <c r="X832" s="209"/>
      <c r="Y832" s="209"/>
      <c r="Z832" s="209"/>
    </row>
    <row r="833" spans="1:26" ht="15.75" customHeight="1">
      <c r="A833" s="209"/>
      <c r="B833" s="209"/>
      <c r="C833" s="209"/>
      <c r="D833" s="209"/>
      <c r="E833" s="209"/>
      <c r="F833" s="209"/>
      <c r="G833" s="209"/>
      <c r="H833" s="209"/>
      <c r="I833" s="209"/>
      <c r="J833" s="209"/>
      <c r="K833" s="209"/>
      <c r="L833" s="209"/>
      <c r="M833" s="209"/>
      <c r="N833" s="209"/>
      <c r="O833" s="209"/>
      <c r="P833" s="209"/>
      <c r="Q833" s="209"/>
      <c r="R833" s="209"/>
      <c r="S833" s="209"/>
      <c r="T833" s="209"/>
      <c r="U833" s="209"/>
      <c r="V833" s="209"/>
      <c r="W833" s="209"/>
      <c r="X833" s="209"/>
      <c r="Y833" s="209"/>
      <c r="Z833" s="209"/>
    </row>
    <row r="834" spans="1:26" ht="15.75" customHeight="1">
      <c r="A834" s="209"/>
      <c r="B834" s="209"/>
      <c r="C834" s="209"/>
      <c r="D834" s="209"/>
      <c r="E834" s="209"/>
      <c r="F834" s="209"/>
      <c r="G834" s="209"/>
      <c r="H834" s="209"/>
      <c r="I834" s="209"/>
      <c r="J834" s="209"/>
      <c r="K834" s="209"/>
      <c r="L834" s="209"/>
      <c r="M834" s="209"/>
      <c r="N834" s="209"/>
      <c r="O834" s="209"/>
      <c r="P834" s="209"/>
      <c r="Q834" s="209"/>
      <c r="R834" s="209"/>
      <c r="S834" s="209"/>
      <c r="T834" s="209"/>
      <c r="U834" s="209"/>
      <c r="V834" s="209"/>
      <c r="W834" s="209"/>
      <c r="X834" s="209"/>
      <c r="Y834" s="209"/>
      <c r="Z834" s="209"/>
    </row>
    <row r="835" spans="1:26" ht="15.75" customHeight="1">
      <c r="A835" s="209"/>
      <c r="B835" s="209"/>
      <c r="C835" s="209"/>
      <c r="D835" s="209"/>
      <c r="E835" s="209"/>
      <c r="F835" s="209"/>
      <c r="G835" s="209"/>
      <c r="H835" s="209"/>
      <c r="I835" s="209"/>
      <c r="J835" s="209"/>
      <c r="K835" s="209"/>
      <c r="L835" s="209"/>
      <c r="M835" s="209"/>
      <c r="N835" s="209"/>
      <c r="O835" s="209"/>
      <c r="P835" s="209"/>
      <c r="Q835" s="209"/>
      <c r="R835" s="209"/>
      <c r="S835" s="209"/>
      <c r="T835" s="209"/>
      <c r="U835" s="209"/>
      <c r="V835" s="209"/>
      <c r="W835" s="209"/>
      <c r="X835" s="209"/>
      <c r="Y835" s="209"/>
      <c r="Z835" s="209"/>
    </row>
    <row r="836" spans="1:26" ht="15.75" customHeight="1">
      <c r="A836" s="209"/>
      <c r="B836" s="209"/>
      <c r="C836" s="209"/>
      <c r="D836" s="209"/>
      <c r="E836" s="209"/>
      <c r="F836" s="209"/>
      <c r="G836" s="209"/>
      <c r="H836" s="209"/>
      <c r="I836" s="209"/>
      <c r="J836" s="209"/>
      <c r="K836" s="209"/>
      <c r="L836" s="209"/>
      <c r="M836" s="209"/>
      <c r="N836" s="209"/>
      <c r="O836" s="209"/>
      <c r="P836" s="209"/>
      <c r="Q836" s="209"/>
      <c r="R836" s="209"/>
      <c r="S836" s="209"/>
      <c r="T836" s="209"/>
      <c r="U836" s="209"/>
      <c r="V836" s="209"/>
      <c r="W836" s="209"/>
      <c r="X836" s="209"/>
      <c r="Y836" s="209"/>
      <c r="Z836" s="209"/>
    </row>
    <row r="837" spans="1:26" ht="15.75" customHeight="1">
      <c r="A837" s="209"/>
      <c r="B837" s="209"/>
      <c r="C837" s="209"/>
      <c r="D837" s="209"/>
      <c r="E837" s="209"/>
      <c r="F837" s="209"/>
      <c r="G837" s="209"/>
      <c r="H837" s="209"/>
      <c r="I837" s="209"/>
      <c r="J837" s="209"/>
      <c r="K837" s="209"/>
      <c r="L837" s="209"/>
      <c r="M837" s="209"/>
      <c r="N837" s="209"/>
      <c r="O837" s="209"/>
      <c r="P837" s="209"/>
      <c r="Q837" s="209"/>
      <c r="R837" s="209"/>
      <c r="S837" s="209"/>
      <c r="T837" s="209"/>
      <c r="U837" s="209"/>
      <c r="V837" s="209"/>
      <c r="W837" s="209"/>
      <c r="X837" s="209"/>
      <c r="Y837" s="209"/>
      <c r="Z837" s="209"/>
    </row>
    <row r="838" spans="1:26" ht="15.75" customHeight="1">
      <c r="A838" s="209"/>
      <c r="B838" s="209"/>
      <c r="C838" s="209"/>
      <c r="D838" s="209"/>
      <c r="E838" s="209"/>
      <c r="F838" s="209"/>
      <c r="G838" s="209"/>
      <c r="H838" s="209"/>
      <c r="I838" s="209"/>
      <c r="J838" s="209"/>
      <c r="K838" s="209"/>
      <c r="L838" s="209"/>
      <c r="M838" s="209"/>
      <c r="N838" s="209"/>
      <c r="O838" s="209"/>
      <c r="P838" s="209"/>
      <c r="Q838" s="209"/>
      <c r="R838" s="209"/>
      <c r="S838" s="209"/>
      <c r="T838" s="209"/>
      <c r="U838" s="209"/>
      <c r="V838" s="209"/>
      <c r="W838" s="209"/>
      <c r="X838" s="209"/>
      <c r="Y838" s="209"/>
      <c r="Z838" s="209"/>
    </row>
    <row r="839" spans="1:26" ht="15.75" customHeight="1">
      <c r="A839" s="209"/>
      <c r="B839" s="209"/>
      <c r="C839" s="209"/>
      <c r="D839" s="209"/>
      <c r="E839" s="209"/>
      <c r="F839" s="209"/>
      <c r="G839" s="209"/>
      <c r="H839" s="209"/>
      <c r="I839" s="209"/>
      <c r="J839" s="209"/>
      <c r="K839" s="209"/>
      <c r="L839" s="209"/>
      <c r="M839" s="209"/>
      <c r="N839" s="209"/>
      <c r="O839" s="209"/>
      <c r="P839" s="209"/>
      <c r="Q839" s="209"/>
      <c r="R839" s="209"/>
      <c r="S839" s="209"/>
      <c r="T839" s="209"/>
      <c r="U839" s="209"/>
      <c r="V839" s="209"/>
      <c r="W839" s="209"/>
      <c r="X839" s="209"/>
      <c r="Y839" s="209"/>
      <c r="Z839" s="209"/>
    </row>
    <row r="840" spans="1:26" ht="15.75" customHeight="1">
      <c r="A840" s="209"/>
      <c r="B840" s="209"/>
      <c r="C840" s="209"/>
      <c r="D840" s="209"/>
      <c r="E840" s="209"/>
      <c r="F840" s="209"/>
      <c r="G840" s="209"/>
      <c r="H840" s="209"/>
      <c r="I840" s="209"/>
      <c r="J840" s="209"/>
      <c r="K840" s="209"/>
      <c r="L840" s="209"/>
      <c r="M840" s="209"/>
      <c r="N840" s="209"/>
      <c r="O840" s="209"/>
      <c r="P840" s="209"/>
      <c r="Q840" s="209"/>
      <c r="R840" s="209"/>
      <c r="S840" s="209"/>
      <c r="T840" s="209"/>
      <c r="U840" s="209"/>
      <c r="V840" s="209"/>
      <c r="W840" s="209"/>
      <c r="X840" s="209"/>
      <c r="Y840" s="209"/>
      <c r="Z840" s="209"/>
    </row>
    <row r="841" spans="1:26" ht="15.75" customHeight="1">
      <c r="A841" s="209"/>
      <c r="B841" s="209"/>
      <c r="C841" s="209"/>
      <c r="D841" s="209"/>
      <c r="E841" s="209"/>
      <c r="F841" s="209"/>
      <c r="G841" s="209"/>
      <c r="H841" s="209"/>
      <c r="I841" s="209"/>
      <c r="J841" s="209"/>
      <c r="K841" s="209"/>
      <c r="L841" s="209"/>
      <c r="M841" s="209"/>
      <c r="N841" s="209"/>
      <c r="O841" s="209"/>
      <c r="P841" s="209"/>
      <c r="Q841" s="209"/>
      <c r="R841" s="209"/>
      <c r="S841" s="209"/>
      <c r="T841" s="209"/>
      <c r="U841" s="209"/>
      <c r="V841" s="209"/>
      <c r="W841" s="209"/>
      <c r="X841" s="209"/>
      <c r="Y841" s="209"/>
      <c r="Z841" s="209"/>
    </row>
    <row r="842" spans="1:26" ht="15.75" customHeight="1">
      <c r="A842" s="209"/>
      <c r="B842" s="209"/>
      <c r="C842" s="209"/>
      <c r="D842" s="209"/>
      <c r="E842" s="209"/>
      <c r="F842" s="209"/>
      <c r="G842" s="209"/>
      <c r="H842" s="209"/>
      <c r="I842" s="209"/>
      <c r="J842" s="209"/>
      <c r="K842" s="209"/>
      <c r="L842" s="209"/>
      <c r="M842" s="209"/>
      <c r="N842" s="209"/>
      <c r="O842" s="209"/>
      <c r="P842" s="209"/>
      <c r="Q842" s="209"/>
      <c r="R842" s="209"/>
      <c r="S842" s="209"/>
      <c r="T842" s="209"/>
      <c r="U842" s="209"/>
      <c r="V842" s="209"/>
      <c r="W842" s="209"/>
      <c r="X842" s="209"/>
      <c r="Y842" s="209"/>
      <c r="Z842" s="209"/>
    </row>
    <row r="843" spans="1:26" ht="15.75" customHeight="1">
      <c r="A843" s="209"/>
      <c r="B843" s="209"/>
      <c r="C843" s="209"/>
      <c r="D843" s="209"/>
      <c r="E843" s="209"/>
      <c r="F843" s="209"/>
      <c r="G843" s="209"/>
      <c r="H843" s="209"/>
      <c r="I843" s="209"/>
      <c r="J843" s="209"/>
      <c r="K843" s="209"/>
      <c r="L843" s="209"/>
      <c r="M843" s="209"/>
      <c r="N843" s="209"/>
      <c r="O843" s="209"/>
      <c r="P843" s="209"/>
      <c r="Q843" s="209"/>
      <c r="R843" s="209"/>
      <c r="S843" s="209"/>
      <c r="T843" s="209"/>
      <c r="U843" s="209"/>
      <c r="V843" s="209"/>
      <c r="W843" s="209"/>
      <c r="X843" s="209"/>
      <c r="Y843" s="209"/>
      <c r="Z843" s="209"/>
    </row>
    <row r="844" spans="1:26" ht="15.75" customHeight="1">
      <c r="A844" s="209"/>
      <c r="B844" s="209"/>
      <c r="C844" s="209"/>
      <c r="D844" s="209"/>
      <c r="E844" s="209"/>
      <c r="F844" s="209"/>
      <c r="G844" s="209"/>
      <c r="H844" s="209"/>
      <c r="I844" s="209"/>
      <c r="J844" s="209"/>
      <c r="K844" s="209"/>
      <c r="L844" s="209"/>
      <c r="M844" s="209"/>
      <c r="N844" s="209"/>
      <c r="O844" s="209"/>
      <c r="P844" s="209"/>
      <c r="Q844" s="209"/>
      <c r="R844" s="209"/>
      <c r="S844" s="209"/>
      <c r="T844" s="209"/>
      <c r="U844" s="209"/>
      <c r="V844" s="209"/>
      <c r="W844" s="209"/>
      <c r="X844" s="209"/>
      <c r="Y844" s="209"/>
      <c r="Z844" s="209"/>
    </row>
    <row r="845" spans="1:26" ht="15.75" customHeight="1">
      <c r="A845" s="209"/>
      <c r="B845" s="209"/>
      <c r="C845" s="209"/>
      <c r="D845" s="209"/>
      <c r="E845" s="209"/>
      <c r="F845" s="209"/>
      <c r="G845" s="209"/>
      <c r="H845" s="209"/>
      <c r="I845" s="209"/>
      <c r="J845" s="209"/>
      <c r="K845" s="209"/>
      <c r="L845" s="209"/>
      <c r="M845" s="209"/>
      <c r="N845" s="209"/>
      <c r="O845" s="209"/>
      <c r="P845" s="209"/>
      <c r="Q845" s="209"/>
      <c r="R845" s="209"/>
      <c r="S845" s="209"/>
      <c r="T845" s="209"/>
      <c r="U845" s="209"/>
      <c r="V845" s="209"/>
      <c r="W845" s="209"/>
      <c r="X845" s="209"/>
      <c r="Y845" s="209"/>
      <c r="Z845" s="209"/>
    </row>
    <row r="846" spans="1:26" ht="15.75" customHeight="1">
      <c r="A846" s="209"/>
      <c r="B846" s="209"/>
      <c r="C846" s="209"/>
      <c r="D846" s="209"/>
      <c r="E846" s="209"/>
      <c r="F846" s="209"/>
      <c r="G846" s="209"/>
      <c r="H846" s="209"/>
      <c r="I846" s="209"/>
      <c r="J846" s="209"/>
      <c r="K846" s="209"/>
      <c r="L846" s="209"/>
      <c r="M846" s="209"/>
      <c r="N846" s="209"/>
      <c r="O846" s="209"/>
      <c r="P846" s="209"/>
      <c r="Q846" s="209"/>
      <c r="R846" s="209"/>
      <c r="S846" s="209"/>
      <c r="T846" s="209"/>
      <c r="U846" s="209"/>
      <c r="V846" s="209"/>
      <c r="W846" s="209"/>
      <c r="X846" s="209"/>
      <c r="Y846" s="209"/>
      <c r="Z846" s="209"/>
    </row>
    <row r="847" spans="1:26" ht="15.75" customHeight="1">
      <c r="A847" s="209"/>
      <c r="B847" s="209"/>
      <c r="C847" s="209"/>
      <c r="D847" s="209"/>
      <c r="E847" s="209"/>
      <c r="F847" s="209"/>
      <c r="G847" s="209"/>
      <c r="H847" s="209"/>
      <c r="I847" s="209"/>
      <c r="J847" s="209"/>
      <c r="K847" s="209"/>
      <c r="L847" s="209"/>
      <c r="M847" s="209"/>
      <c r="N847" s="209"/>
      <c r="O847" s="209"/>
      <c r="P847" s="209"/>
      <c r="Q847" s="209"/>
      <c r="R847" s="209"/>
      <c r="S847" s="209"/>
      <c r="T847" s="209"/>
      <c r="U847" s="209"/>
      <c r="V847" s="209"/>
      <c r="W847" s="209"/>
      <c r="X847" s="209"/>
      <c r="Y847" s="209"/>
      <c r="Z847" s="209"/>
    </row>
    <row r="848" spans="1:26" ht="15.75" customHeight="1">
      <c r="A848" s="209"/>
      <c r="B848" s="209"/>
      <c r="C848" s="209"/>
      <c r="D848" s="209"/>
      <c r="E848" s="209"/>
      <c r="F848" s="209"/>
      <c r="G848" s="209"/>
      <c r="H848" s="209"/>
      <c r="I848" s="209"/>
      <c r="J848" s="209"/>
      <c r="K848" s="209"/>
      <c r="L848" s="209"/>
      <c r="M848" s="209"/>
      <c r="N848" s="209"/>
      <c r="O848" s="209"/>
      <c r="P848" s="209"/>
      <c r="Q848" s="209"/>
      <c r="R848" s="209"/>
      <c r="S848" s="209"/>
      <c r="T848" s="209"/>
      <c r="U848" s="209"/>
      <c r="V848" s="209"/>
      <c r="W848" s="209"/>
      <c r="X848" s="209"/>
      <c r="Y848" s="209"/>
      <c r="Z848" s="209"/>
    </row>
    <row r="849" spans="1:26" ht="15.75" customHeight="1">
      <c r="A849" s="209"/>
      <c r="B849" s="209"/>
      <c r="C849" s="209"/>
      <c r="D849" s="209"/>
      <c r="E849" s="209"/>
      <c r="F849" s="209"/>
      <c r="G849" s="209"/>
      <c r="H849" s="209"/>
      <c r="I849" s="209"/>
      <c r="J849" s="209"/>
      <c r="K849" s="209"/>
      <c r="L849" s="209"/>
      <c r="M849" s="209"/>
      <c r="N849" s="209"/>
      <c r="O849" s="209"/>
      <c r="P849" s="209"/>
      <c r="Q849" s="209"/>
      <c r="R849" s="209"/>
      <c r="S849" s="209"/>
      <c r="T849" s="209"/>
      <c r="U849" s="209"/>
      <c r="V849" s="209"/>
      <c r="W849" s="209"/>
      <c r="X849" s="209"/>
      <c r="Y849" s="209"/>
      <c r="Z849" s="209"/>
    </row>
    <row r="850" spans="1:26" ht="15.75" customHeight="1">
      <c r="A850" s="209"/>
      <c r="B850" s="209"/>
      <c r="C850" s="209"/>
      <c r="D850" s="209"/>
      <c r="E850" s="209"/>
      <c r="F850" s="209"/>
      <c r="G850" s="209"/>
      <c r="H850" s="209"/>
      <c r="I850" s="209"/>
      <c r="J850" s="209"/>
      <c r="K850" s="209"/>
      <c r="L850" s="209"/>
      <c r="M850" s="209"/>
      <c r="N850" s="209"/>
      <c r="O850" s="209"/>
      <c r="P850" s="209"/>
      <c r="Q850" s="209"/>
      <c r="R850" s="209"/>
      <c r="S850" s="209"/>
      <c r="T850" s="209"/>
      <c r="U850" s="209"/>
      <c r="V850" s="209"/>
      <c r="W850" s="209"/>
      <c r="X850" s="209"/>
      <c r="Y850" s="209"/>
      <c r="Z850" s="209"/>
    </row>
    <row r="851" spans="1:26" ht="15.75" customHeight="1">
      <c r="A851" s="209"/>
      <c r="B851" s="209"/>
      <c r="C851" s="209"/>
      <c r="D851" s="209"/>
      <c r="E851" s="209"/>
      <c r="F851" s="209"/>
      <c r="G851" s="209"/>
      <c r="H851" s="209"/>
      <c r="I851" s="209"/>
      <c r="J851" s="209"/>
      <c r="K851" s="209"/>
      <c r="L851" s="209"/>
      <c r="M851" s="209"/>
      <c r="N851" s="209"/>
      <c r="O851" s="209"/>
      <c r="P851" s="209"/>
      <c r="Q851" s="209"/>
      <c r="R851" s="209"/>
      <c r="S851" s="209"/>
      <c r="T851" s="209"/>
      <c r="U851" s="209"/>
      <c r="V851" s="209"/>
      <c r="W851" s="209"/>
      <c r="X851" s="209"/>
      <c r="Y851" s="209"/>
      <c r="Z851" s="209"/>
    </row>
    <row r="852" spans="1:26" ht="15.75" customHeight="1">
      <c r="A852" s="209"/>
      <c r="B852" s="209"/>
      <c r="C852" s="209"/>
      <c r="D852" s="209"/>
      <c r="E852" s="209"/>
      <c r="F852" s="209"/>
      <c r="G852" s="209"/>
      <c r="H852" s="209"/>
      <c r="I852" s="209"/>
      <c r="J852" s="209"/>
      <c r="K852" s="209"/>
      <c r="L852" s="209"/>
      <c r="M852" s="209"/>
      <c r="N852" s="209"/>
      <c r="O852" s="209"/>
      <c r="P852" s="209"/>
      <c r="Q852" s="209"/>
      <c r="R852" s="209"/>
      <c r="S852" s="209"/>
      <c r="T852" s="209"/>
      <c r="U852" s="209"/>
      <c r="V852" s="209"/>
      <c r="W852" s="209"/>
      <c r="X852" s="209"/>
      <c r="Y852" s="209"/>
      <c r="Z852" s="209"/>
    </row>
    <row r="853" spans="1:26" ht="15.75" customHeight="1">
      <c r="A853" s="209"/>
      <c r="B853" s="209"/>
      <c r="C853" s="209"/>
      <c r="D853" s="209"/>
      <c r="E853" s="209"/>
      <c r="F853" s="209"/>
      <c r="G853" s="209"/>
      <c r="H853" s="209"/>
      <c r="I853" s="209"/>
      <c r="J853" s="209"/>
      <c r="K853" s="209"/>
      <c r="L853" s="209"/>
      <c r="M853" s="209"/>
      <c r="N853" s="209"/>
      <c r="O853" s="209"/>
      <c r="P853" s="209"/>
      <c r="Q853" s="209"/>
      <c r="R853" s="209"/>
      <c r="S853" s="209"/>
      <c r="T853" s="209"/>
      <c r="U853" s="209"/>
      <c r="V853" s="209"/>
      <c r="W853" s="209"/>
      <c r="X853" s="209"/>
      <c r="Y853" s="209"/>
      <c r="Z853" s="209"/>
    </row>
    <row r="854" spans="1:26" ht="15.75" customHeight="1">
      <c r="A854" s="209"/>
      <c r="B854" s="209"/>
      <c r="C854" s="209"/>
      <c r="D854" s="209"/>
      <c r="E854" s="209"/>
      <c r="F854" s="209"/>
      <c r="G854" s="209"/>
      <c r="H854" s="209"/>
      <c r="I854" s="209"/>
      <c r="J854" s="209"/>
      <c r="K854" s="209"/>
      <c r="L854" s="209"/>
      <c r="M854" s="209"/>
      <c r="N854" s="209"/>
      <c r="O854" s="209"/>
      <c r="P854" s="209"/>
      <c r="Q854" s="209"/>
      <c r="R854" s="209"/>
      <c r="S854" s="209"/>
      <c r="T854" s="209"/>
      <c r="U854" s="209"/>
      <c r="V854" s="209"/>
      <c r="W854" s="209"/>
      <c r="X854" s="209"/>
      <c r="Y854" s="209"/>
      <c r="Z854" s="209"/>
    </row>
    <row r="855" spans="1:26" ht="15.75" customHeight="1">
      <c r="A855" s="209"/>
      <c r="B855" s="209"/>
      <c r="C855" s="209"/>
      <c r="D855" s="209"/>
      <c r="E855" s="209"/>
      <c r="F855" s="209"/>
      <c r="G855" s="209"/>
      <c r="H855" s="209"/>
      <c r="I855" s="209"/>
      <c r="J855" s="209"/>
      <c r="K855" s="209"/>
      <c r="L855" s="209"/>
      <c r="M855" s="209"/>
      <c r="N855" s="209"/>
      <c r="O855" s="209"/>
      <c r="P855" s="209"/>
      <c r="Q855" s="209"/>
      <c r="R855" s="209"/>
      <c r="S855" s="209"/>
      <c r="T855" s="209"/>
      <c r="U855" s="209"/>
      <c r="V855" s="209"/>
      <c r="W855" s="209"/>
      <c r="X855" s="209"/>
      <c r="Y855" s="209"/>
      <c r="Z855" s="209"/>
    </row>
    <row r="856" spans="1:26" ht="15.75" customHeight="1">
      <c r="A856" s="209"/>
      <c r="B856" s="209"/>
      <c r="C856" s="209"/>
      <c r="D856" s="209"/>
      <c r="E856" s="209"/>
      <c r="F856" s="209"/>
      <c r="G856" s="209"/>
      <c r="H856" s="209"/>
      <c r="I856" s="209"/>
      <c r="J856" s="209"/>
      <c r="K856" s="209"/>
      <c r="L856" s="209"/>
      <c r="M856" s="209"/>
      <c r="N856" s="209"/>
      <c r="O856" s="209"/>
      <c r="P856" s="209"/>
      <c r="Q856" s="209"/>
      <c r="R856" s="209"/>
      <c r="S856" s="209"/>
      <c r="T856" s="209"/>
      <c r="U856" s="209"/>
      <c r="V856" s="209"/>
      <c r="W856" s="209"/>
      <c r="X856" s="209"/>
      <c r="Y856" s="209"/>
      <c r="Z856" s="209"/>
    </row>
    <row r="857" spans="1:26" ht="15.75" customHeight="1">
      <c r="A857" s="209"/>
      <c r="B857" s="209"/>
      <c r="C857" s="209"/>
      <c r="D857" s="209"/>
      <c r="E857" s="209"/>
      <c r="F857" s="209"/>
      <c r="G857" s="209"/>
      <c r="H857" s="209"/>
      <c r="I857" s="209"/>
      <c r="J857" s="209"/>
      <c r="K857" s="209"/>
      <c r="L857" s="209"/>
      <c r="M857" s="209"/>
      <c r="N857" s="209"/>
      <c r="O857" s="209"/>
      <c r="P857" s="209"/>
      <c r="Q857" s="209"/>
      <c r="R857" s="209"/>
      <c r="S857" s="209"/>
      <c r="T857" s="209"/>
      <c r="U857" s="209"/>
      <c r="V857" s="209"/>
      <c r="W857" s="209"/>
      <c r="X857" s="209"/>
      <c r="Y857" s="209"/>
      <c r="Z857" s="209"/>
    </row>
    <row r="858" spans="1:26" ht="15.75" customHeight="1">
      <c r="A858" s="209"/>
      <c r="B858" s="209"/>
      <c r="C858" s="209"/>
      <c r="D858" s="209"/>
      <c r="E858" s="209"/>
      <c r="F858" s="209"/>
      <c r="G858" s="209"/>
      <c r="H858" s="209"/>
      <c r="I858" s="209"/>
      <c r="J858" s="209"/>
      <c r="K858" s="209"/>
      <c r="L858" s="209"/>
      <c r="M858" s="209"/>
      <c r="N858" s="209"/>
      <c r="O858" s="209"/>
      <c r="P858" s="209"/>
      <c r="Q858" s="209"/>
      <c r="R858" s="209"/>
      <c r="S858" s="209"/>
      <c r="T858" s="209"/>
      <c r="U858" s="209"/>
      <c r="V858" s="209"/>
      <c r="W858" s="209"/>
      <c r="X858" s="209"/>
      <c r="Y858" s="209"/>
      <c r="Z858" s="209"/>
    </row>
    <row r="859" spans="1:26" ht="15.75" customHeight="1">
      <c r="A859" s="209"/>
      <c r="B859" s="209"/>
      <c r="C859" s="209"/>
      <c r="D859" s="209"/>
      <c r="E859" s="209"/>
      <c r="F859" s="209"/>
      <c r="G859" s="209"/>
      <c r="H859" s="209"/>
      <c r="I859" s="209"/>
      <c r="J859" s="209"/>
      <c r="K859" s="209"/>
      <c r="L859" s="209"/>
      <c r="M859" s="209"/>
      <c r="N859" s="209"/>
      <c r="O859" s="209"/>
      <c r="P859" s="209"/>
      <c r="Q859" s="209"/>
      <c r="R859" s="209"/>
      <c r="S859" s="209"/>
      <c r="T859" s="209"/>
      <c r="U859" s="209"/>
      <c r="V859" s="209"/>
      <c r="W859" s="209"/>
      <c r="X859" s="209"/>
      <c r="Y859" s="209"/>
      <c r="Z859" s="209"/>
    </row>
    <row r="860" spans="1:26" ht="15.75" customHeight="1">
      <c r="A860" s="209"/>
      <c r="B860" s="209"/>
      <c r="C860" s="209"/>
      <c r="D860" s="209"/>
      <c r="E860" s="209"/>
      <c r="F860" s="209"/>
      <c r="G860" s="209"/>
      <c r="H860" s="209"/>
      <c r="I860" s="209"/>
      <c r="J860" s="209"/>
      <c r="K860" s="209"/>
      <c r="L860" s="209"/>
      <c r="M860" s="209"/>
      <c r="N860" s="209"/>
      <c r="O860" s="209"/>
      <c r="P860" s="209"/>
      <c r="Q860" s="209"/>
      <c r="R860" s="209"/>
      <c r="S860" s="209"/>
      <c r="T860" s="209"/>
      <c r="U860" s="209"/>
      <c r="V860" s="209"/>
      <c r="W860" s="209"/>
      <c r="X860" s="209"/>
      <c r="Y860" s="209"/>
      <c r="Z860" s="209"/>
    </row>
    <row r="861" spans="1:26" ht="15.75" customHeight="1">
      <c r="A861" s="209"/>
      <c r="B861" s="209"/>
      <c r="C861" s="209"/>
      <c r="D861" s="209"/>
      <c r="E861" s="209"/>
      <c r="F861" s="209"/>
      <c r="G861" s="209"/>
      <c r="H861" s="209"/>
      <c r="I861" s="209"/>
      <c r="J861" s="209"/>
      <c r="K861" s="209"/>
      <c r="L861" s="209"/>
      <c r="M861" s="209"/>
      <c r="N861" s="209"/>
      <c r="O861" s="209"/>
      <c r="P861" s="209"/>
      <c r="Q861" s="209"/>
      <c r="R861" s="209"/>
      <c r="S861" s="209"/>
      <c r="T861" s="209"/>
      <c r="U861" s="209"/>
      <c r="V861" s="209"/>
      <c r="W861" s="209"/>
      <c r="X861" s="209"/>
      <c r="Y861" s="209"/>
      <c r="Z861" s="209"/>
    </row>
    <row r="862" spans="1:26" ht="15.75" customHeight="1">
      <c r="A862" s="209"/>
      <c r="B862" s="209"/>
      <c r="C862" s="209"/>
      <c r="D862" s="209"/>
      <c r="E862" s="209"/>
      <c r="F862" s="209"/>
      <c r="G862" s="209"/>
      <c r="H862" s="209"/>
      <c r="I862" s="209"/>
      <c r="J862" s="209"/>
      <c r="K862" s="209"/>
      <c r="L862" s="209"/>
      <c r="M862" s="209"/>
      <c r="N862" s="209"/>
      <c r="O862" s="209"/>
      <c r="P862" s="209"/>
      <c r="Q862" s="209"/>
      <c r="R862" s="209"/>
      <c r="S862" s="209"/>
      <c r="T862" s="209"/>
      <c r="U862" s="209"/>
      <c r="V862" s="209"/>
      <c r="W862" s="209"/>
      <c r="X862" s="209"/>
      <c r="Y862" s="209"/>
      <c r="Z862" s="209"/>
    </row>
    <row r="863" spans="1:26" ht="15.75" customHeight="1">
      <c r="A863" s="209"/>
      <c r="B863" s="209"/>
      <c r="C863" s="209"/>
      <c r="D863" s="209"/>
      <c r="E863" s="209"/>
      <c r="F863" s="209"/>
      <c r="G863" s="209"/>
      <c r="H863" s="209"/>
      <c r="I863" s="209"/>
      <c r="J863" s="209"/>
      <c r="K863" s="209"/>
      <c r="L863" s="209"/>
      <c r="M863" s="209"/>
      <c r="N863" s="209"/>
      <c r="O863" s="209"/>
      <c r="P863" s="209"/>
      <c r="Q863" s="209"/>
      <c r="R863" s="209"/>
      <c r="S863" s="209"/>
      <c r="T863" s="209"/>
      <c r="U863" s="209"/>
      <c r="V863" s="209"/>
      <c r="W863" s="209"/>
      <c r="X863" s="209"/>
      <c r="Y863" s="209"/>
      <c r="Z863" s="209"/>
    </row>
    <row r="864" spans="1:26" ht="15.75" customHeight="1">
      <c r="A864" s="209"/>
      <c r="B864" s="209"/>
      <c r="C864" s="209"/>
      <c r="D864" s="209"/>
      <c r="E864" s="209"/>
      <c r="F864" s="209"/>
      <c r="G864" s="209"/>
      <c r="H864" s="209"/>
      <c r="I864" s="209"/>
      <c r="J864" s="209"/>
      <c r="K864" s="209"/>
      <c r="L864" s="209"/>
      <c r="M864" s="209"/>
      <c r="N864" s="209"/>
      <c r="O864" s="209"/>
      <c r="P864" s="209"/>
      <c r="Q864" s="209"/>
      <c r="R864" s="209"/>
      <c r="S864" s="209"/>
      <c r="T864" s="209"/>
      <c r="U864" s="209"/>
      <c r="V864" s="209"/>
      <c r="W864" s="209"/>
      <c r="X864" s="209"/>
      <c r="Y864" s="209"/>
      <c r="Z864" s="209"/>
    </row>
    <row r="865" spans="1:26" ht="15.75" customHeight="1">
      <c r="A865" s="209"/>
      <c r="B865" s="209"/>
      <c r="C865" s="209"/>
      <c r="D865" s="209"/>
      <c r="E865" s="209"/>
      <c r="F865" s="209"/>
      <c r="G865" s="209"/>
      <c r="H865" s="209"/>
      <c r="I865" s="209"/>
      <c r="J865" s="209"/>
      <c r="K865" s="209"/>
      <c r="L865" s="209"/>
      <c r="M865" s="209"/>
      <c r="N865" s="209"/>
      <c r="O865" s="209"/>
      <c r="P865" s="209"/>
      <c r="Q865" s="209"/>
      <c r="R865" s="209"/>
      <c r="S865" s="209"/>
      <c r="T865" s="209"/>
      <c r="U865" s="209"/>
      <c r="V865" s="209"/>
      <c r="W865" s="209"/>
      <c r="X865" s="209"/>
      <c r="Y865" s="209"/>
      <c r="Z865" s="209"/>
    </row>
    <row r="866" spans="1:26" ht="15.75" customHeight="1">
      <c r="A866" s="209"/>
      <c r="B866" s="209"/>
      <c r="C866" s="209"/>
      <c r="D866" s="209"/>
      <c r="E866" s="209"/>
      <c r="F866" s="209"/>
      <c r="G866" s="209"/>
      <c r="H866" s="209"/>
      <c r="I866" s="209"/>
      <c r="J866" s="209"/>
      <c r="K866" s="209"/>
      <c r="L866" s="209"/>
      <c r="M866" s="209"/>
      <c r="N866" s="209"/>
      <c r="O866" s="209"/>
      <c r="P866" s="209"/>
      <c r="Q866" s="209"/>
      <c r="R866" s="209"/>
      <c r="S866" s="209"/>
      <c r="T866" s="209"/>
      <c r="U866" s="209"/>
      <c r="V866" s="209"/>
      <c r="W866" s="209"/>
      <c r="X866" s="209"/>
      <c r="Y866" s="209"/>
      <c r="Z866" s="209"/>
    </row>
    <row r="867" spans="1:26" ht="15.75" customHeight="1">
      <c r="A867" s="209"/>
      <c r="B867" s="209"/>
      <c r="C867" s="209"/>
      <c r="D867" s="209"/>
      <c r="E867" s="209"/>
      <c r="F867" s="209"/>
      <c r="G867" s="209"/>
      <c r="H867" s="209"/>
      <c r="I867" s="209"/>
      <c r="J867" s="209"/>
      <c r="K867" s="209"/>
      <c r="L867" s="209"/>
      <c r="M867" s="209"/>
      <c r="N867" s="209"/>
      <c r="O867" s="209"/>
      <c r="P867" s="209"/>
      <c r="Q867" s="209"/>
      <c r="R867" s="209"/>
      <c r="S867" s="209"/>
      <c r="T867" s="209"/>
      <c r="U867" s="209"/>
      <c r="V867" s="209"/>
      <c r="W867" s="209"/>
      <c r="X867" s="209"/>
      <c r="Y867" s="209"/>
      <c r="Z867" s="209"/>
    </row>
    <row r="868" spans="1:26" ht="15.75" customHeight="1">
      <c r="A868" s="209"/>
      <c r="B868" s="209"/>
      <c r="C868" s="209"/>
      <c r="D868" s="209"/>
      <c r="E868" s="209"/>
      <c r="F868" s="209"/>
      <c r="G868" s="209"/>
      <c r="H868" s="209"/>
      <c r="I868" s="209"/>
      <c r="J868" s="209"/>
      <c r="K868" s="209"/>
      <c r="L868" s="209"/>
      <c r="M868" s="209"/>
      <c r="N868" s="209"/>
      <c r="O868" s="209"/>
      <c r="P868" s="209"/>
      <c r="Q868" s="209"/>
      <c r="R868" s="209"/>
      <c r="S868" s="209"/>
      <c r="T868" s="209"/>
      <c r="U868" s="209"/>
      <c r="V868" s="209"/>
      <c r="W868" s="209"/>
      <c r="X868" s="209"/>
      <c r="Y868" s="209"/>
      <c r="Z868" s="209"/>
    </row>
    <row r="869" spans="1:26" ht="15.75" customHeight="1">
      <c r="A869" s="209"/>
      <c r="B869" s="209"/>
      <c r="C869" s="209"/>
      <c r="D869" s="209"/>
      <c r="E869" s="209"/>
      <c r="F869" s="209"/>
      <c r="G869" s="209"/>
      <c r="H869" s="209"/>
      <c r="I869" s="209"/>
      <c r="J869" s="209"/>
      <c r="K869" s="209"/>
      <c r="L869" s="209"/>
      <c r="M869" s="209"/>
      <c r="N869" s="209"/>
      <c r="O869" s="209"/>
      <c r="P869" s="209"/>
      <c r="Q869" s="209"/>
      <c r="R869" s="209"/>
      <c r="S869" s="209"/>
      <c r="T869" s="209"/>
      <c r="U869" s="209"/>
      <c r="V869" s="209"/>
      <c r="W869" s="209"/>
      <c r="X869" s="209"/>
      <c r="Y869" s="209"/>
      <c r="Z869" s="209"/>
    </row>
    <row r="870" spans="1:26" ht="15.75" customHeight="1">
      <c r="A870" s="209"/>
      <c r="B870" s="209"/>
      <c r="C870" s="209"/>
      <c r="D870" s="209"/>
      <c r="E870" s="209"/>
      <c r="F870" s="209"/>
      <c r="G870" s="209"/>
      <c r="H870" s="209"/>
      <c r="I870" s="209"/>
      <c r="J870" s="209"/>
      <c r="K870" s="209"/>
      <c r="L870" s="209"/>
      <c r="M870" s="209"/>
      <c r="N870" s="209"/>
      <c r="O870" s="209"/>
      <c r="P870" s="209"/>
      <c r="Q870" s="209"/>
      <c r="R870" s="209"/>
      <c r="S870" s="209"/>
      <c r="T870" s="209"/>
      <c r="U870" s="209"/>
      <c r="V870" s="209"/>
      <c r="W870" s="209"/>
      <c r="X870" s="209"/>
      <c r="Y870" s="209"/>
      <c r="Z870" s="209"/>
    </row>
    <row r="871" spans="1:26" ht="15.75" customHeight="1">
      <c r="A871" s="209"/>
      <c r="B871" s="209"/>
      <c r="C871" s="209"/>
      <c r="D871" s="209"/>
      <c r="E871" s="209"/>
      <c r="F871" s="209"/>
      <c r="G871" s="209"/>
      <c r="H871" s="209"/>
      <c r="I871" s="209"/>
      <c r="J871" s="209"/>
      <c r="K871" s="209"/>
      <c r="L871" s="209"/>
      <c r="M871" s="209"/>
      <c r="N871" s="209"/>
      <c r="O871" s="209"/>
      <c r="P871" s="209"/>
      <c r="Q871" s="209"/>
      <c r="R871" s="209"/>
      <c r="S871" s="209"/>
      <c r="T871" s="209"/>
      <c r="U871" s="209"/>
      <c r="V871" s="209"/>
      <c r="W871" s="209"/>
      <c r="X871" s="209"/>
      <c r="Y871" s="209"/>
      <c r="Z871" s="209"/>
    </row>
    <row r="872" spans="1:26" ht="15.75" customHeight="1">
      <c r="A872" s="209"/>
      <c r="B872" s="209"/>
      <c r="C872" s="209"/>
      <c r="D872" s="209"/>
      <c r="E872" s="209"/>
      <c r="F872" s="209"/>
      <c r="G872" s="209"/>
      <c r="H872" s="209"/>
      <c r="I872" s="209"/>
      <c r="J872" s="209"/>
      <c r="K872" s="209"/>
      <c r="L872" s="209"/>
      <c r="M872" s="209"/>
      <c r="N872" s="209"/>
      <c r="O872" s="209"/>
      <c r="P872" s="209"/>
      <c r="Q872" s="209"/>
      <c r="R872" s="209"/>
      <c r="S872" s="209"/>
      <c r="T872" s="209"/>
      <c r="U872" s="209"/>
      <c r="V872" s="209"/>
      <c r="W872" s="209"/>
      <c r="X872" s="209"/>
      <c r="Y872" s="209"/>
      <c r="Z872" s="209"/>
    </row>
    <row r="873" spans="1:26" ht="15.75" customHeight="1">
      <c r="A873" s="209"/>
      <c r="B873" s="209"/>
      <c r="C873" s="209"/>
      <c r="D873" s="209"/>
      <c r="E873" s="209"/>
      <c r="F873" s="209"/>
      <c r="G873" s="209"/>
      <c r="H873" s="209"/>
      <c r="I873" s="209"/>
      <c r="J873" s="209"/>
      <c r="K873" s="209"/>
      <c r="L873" s="209"/>
      <c r="M873" s="209"/>
      <c r="N873" s="209"/>
      <c r="O873" s="209"/>
      <c r="P873" s="209"/>
      <c r="Q873" s="209"/>
      <c r="R873" s="209"/>
      <c r="S873" s="209"/>
      <c r="T873" s="209"/>
      <c r="U873" s="209"/>
      <c r="V873" s="209"/>
      <c r="W873" s="209"/>
      <c r="X873" s="209"/>
      <c r="Y873" s="209"/>
      <c r="Z873" s="209"/>
    </row>
    <row r="874" spans="1:26" ht="15.75" customHeight="1">
      <c r="A874" s="209"/>
      <c r="B874" s="209"/>
      <c r="C874" s="209"/>
      <c r="D874" s="209"/>
      <c r="E874" s="209"/>
      <c r="F874" s="209"/>
      <c r="G874" s="209"/>
      <c r="H874" s="209"/>
      <c r="I874" s="209"/>
      <c r="J874" s="209"/>
      <c r="K874" s="209"/>
      <c r="L874" s="209"/>
      <c r="M874" s="209"/>
      <c r="N874" s="209"/>
      <c r="O874" s="209"/>
      <c r="P874" s="209"/>
      <c r="Q874" s="209"/>
      <c r="R874" s="209"/>
      <c r="S874" s="209"/>
      <c r="T874" s="209"/>
      <c r="U874" s="209"/>
      <c r="V874" s="209"/>
      <c r="W874" s="209"/>
      <c r="X874" s="209"/>
      <c r="Y874" s="209"/>
      <c r="Z874" s="209"/>
    </row>
    <row r="875" spans="1:26" ht="15.75" customHeight="1">
      <c r="A875" s="209"/>
      <c r="B875" s="209"/>
      <c r="C875" s="209"/>
      <c r="D875" s="209"/>
      <c r="E875" s="209"/>
      <c r="F875" s="209"/>
      <c r="G875" s="209"/>
      <c r="H875" s="209"/>
      <c r="I875" s="209"/>
      <c r="J875" s="209"/>
      <c r="K875" s="209"/>
      <c r="L875" s="209"/>
      <c r="M875" s="209"/>
      <c r="N875" s="209"/>
      <c r="O875" s="209"/>
      <c r="P875" s="209"/>
      <c r="Q875" s="209"/>
      <c r="R875" s="209"/>
      <c r="S875" s="209"/>
      <c r="T875" s="209"/>
      <c r="U875" s="209"/>
      <c r="V875" s="209"/>
      <c r="W875" s="209"/>
      <c r="X875" s="209"/>
      <c r="Y875" s="209"/>
      <c r="Z875" s="209"/>
    </row>
    <row r="876" spans="1:26" ht="15.75" customHeight="1">
      <c r="A876" s="209"/>
      <c r="B876" s="209"/>
      <c r="C876" s="209"/>
      <c r="D876" s="209"/>
      <c r="E876" s="209"/>
      <c r="F876" s="209"/>
      <c r="G876" s="209"/>
      <c r="H876" s="209"/>
      <c r="I876" s="209"/>
      <c r="J876" s="209"/>
      <c r="K876" s="209"/>
      <c r="L876" s="209"/>
      <c r="M876" s="209"/>
      <c r="N876" s="209"/>
      <c r="O876" s="209"/>
      <c r="P876" s="209"/>
      <c r="Q876" s="209"/>
      <c r="R876" s="209"/>
      <c r="S876" s="209"/>
      <c r="T876" s="209"/>
      <c r="U876" s="209"/>
      <c r="V876" s="209"/>
      <c r="W876" s="209"/>
      <c r="X876" s="209"/>
      <c r="Y876" s="209"/>
      <c r="Z876" s="209"/>
    </row>
    <row r="877" spans="1:26" ht="15.75" customHeight="1">
      <c r="A877" s="209"/>
      <c r="B877" s="209"/>
      <c r="C877" s="209"/>
      <c r="D877" s="209"/>
      <c r="E877" s="209"/>
      <c r="F877" s="209"/>
      <c r="G877" s="209"/>
      <c r="H877" s="209"/>
      <c r="I877" s="209"/>
      <c r="J877" s="209"/>
      <c r="K877" s="209"/>
      <c r="L877" s="209"/>
      <c r="M877" s="209"/>
      <c r="N877" s="209"/>
      <c r="O877" s="209"/>
      <c r="P877" s="209"/>
      <c r="Q877" s="209"/>
      <c r="R877" s="209"/>
      <c r="S877" s="209"/>
      <c r="T877" s="209"/>
      <c r="U877" s="209"/>
      <c r="V877" s="209"/>
      <c r="W877" s="209"/>
      <c r="X877" s="209"/>
      <c r="Y877" s="209"/>
      <c r="Z877" s="209"/>
    </row>
  </sheetData>
  <mergeCells count="8">
    <mergeCell ref="D33:G33"/>
    <mergeCell ref="D34:G34"/>
    <mergeCell ref="A1:O1"/>
    <mergeCell ref="D16:G16"/>
    <mergeCell ref="D17:G17"/>
    <mergeCell ref="D18:G18"/>
    <mergeCell ref="A21:O21"/>
    <mergeCell ref="D32:G32"/>
  </mergeCells>
  <pageMargins left="0.7" right="0.7" top="0.75" bottom="0.75" header="0" footer="0"/>
  <pageSetup fitToHeight="0" orientation="landscape"/>
  <headerFooter>
    <oddFooter>&amp;LContractor_____________________&amp;RSupervisor_________________</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Page</vt:lpstr>
      <vt:lpstr>preamble to BOQ</vt:lpstr>
      <vt:lpstr>Summary</vt:lpstr>
      <vt:lpstr>BOQ</vt:lpstr>
      <vt:lpstr>TO-1</vt:lpstr>
      <vt:lpstr>Re-bar Slab</vt:lpstr>
      <vt:lpstr>Re-bar Incinerator &amp; Ash Pit</vt:lpstr>
      <vt:lpstr>'Cover Page'!Print_Area</vt:lpstr>
      <vt:lpstr>'preamble to BOQ'!Print_Area</vt:lpstr>
      <vt:lpstr>Summary!Print_Area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cuamm</cp:lastModifiedBy>
  <cp:lastPrinted>2025-11-08T06:12:02Z</cp:lastPrinted>
  <dcterms:created xsi:type="dcterms:W3CDTF">2013-05-22T17:33:18Z</dcterms:created>
  <dcterms:modified xsi:type="dcterms:W3CDTF">2026-01-23T14:07:06Z</dcterms:modified>
</cp:coreProperties>
</file>